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计时收费" sheetId="15" r:id="rId1"/>
    <sheet name="单位成本汇总表" sheetId="13" r:id="rId2"/>
    <sheet name="停车率" sheetId="14" r:id="rId3"/>
    <sheet name="万尚城前" sheetId="1" r:id="rId4"/>
    <sheet name="金马商业街" sheetId="2" r:id="rId5"/>
    <sheet name="好城广场" sheetId="3" r:id="rId6"/>
    <sheet name="新时代广场前" sheetId="4" r:id="rId7"/>
    <sheet name="滨沙购物广场前" sheetId="5" r:id="rId8"/>
    <sheet name="政务大厅前" sheetId="6" r:id="rId9"/>
    <sheet name="唐韵A区南侧" sheetId="7" r:id="rId10"/>
    <sheet name="自力餐厅路口院内" sheetId="8" r:id="rId11"/>
    <sheet name="新正鑫前" sheetId="9" r:id="rId12"/>
    <sheet name="农贸市场前" sheetId="10" r:id="rId13"/>
    <sheet name="天马商场前" sheetId="11" r:id="rId14"/>
    <sheet name="楼兰清真寺前" sheetId="12" r:id="rId15"/>
  </sheets>
  <calcPr calcId="144525"/>
</workbook>
</file>

<file path=xl/sharedStrings.xml><?xml version="1.0" encoding="utf-8"?>
<sst xmlns="http://schemas.openxmlformats.org/spreadsheetml/2006/main" count="809" uniqueCount="198">
  <si>
    <t>鄯善县城区12处停车场成本调查情况</t>
  </si>
  <si>
    <t>一、扣除土地租赁费、地面硬化成本的停车费单价</t>
  </si>
  <si>
    <t xml:space="preserve">   城区12个停车场，813个停车位，停车位使用率约在46%，平均每个车位年收入达到3870元能够保证收支平衡，则车位的收入是3870元/年·车位÷365天=10.6元/天·车位。按照上述数据、则车位的收入=10.6元/天·车位÷24小时÷46%=0.96元/小时·车位</t>
  </si>
  <si>
    <t>二、包含土地租赁费、地面硬化成本的停车费单价</t>
  </si>
  <si>
    <t xml:space="preserve">    城区12个停车场，813个停车位，停车位使用率约在46%，平均每个车位年收入达到5515元能够保证收支平衡，则车位的收入是5515元/年·车位÷365天=15.11元/天·车位。按照上述数据、则车位的收入=15.14元/天·车位÷24小时÷46%=1.37元/小时·车位</t>
  </si>
  <si>
    <t>注：因县城区域尚无类似运行的停车场，无法获取充分的证据，本次采用市场调查的方法进行合理的预测，待停车场正式运行后根据运行数据做出调整。</t>
  </si>
  <si>
    <t>停车服务费测算汇总表（城区12处停车场）</t>
  </si>
  <si>
    <t>序号</t>
  </si>
  <si>
    <t>名称</t>
  </si>
  <si>
    <t>面积（平方米）</t>
  </si>
  <si>
    <t>车位数（个）</t>
  </si>
  <si>
    <t>加权平均比例</t>
  </si>
  <si>
    <t>单位车位成本(含硬化、土地租赁费）</t>
  </si>
  <si>
    <t>单位车位成本（扣硬化、土地租赁费）</t>
  </si>
  <si>
    <t>单位车位成本</t>
  </si>
  <si>
    <t>加权平均单位车位成本</t>
  </si>
  <si>
    <t>合计</t>
  </si>
  <si>
    <t>单位成本（元·年/车位）</t>
  </si>
  <si>
    <t>停车场停车率调查表</t>
  </si>
  <si>
    <t>总车位数量</t>
  </si>
  <si>
    <t>10点-22点</t>
  </si>
  <si>
    <t>22点-10点</t>
  </si>
  <si>
    <t>平均使用率</t>
  </si>
  <si>
    <t>平均</t>
  </si>
  <si>
    <t>注：停车率是单位时间内车位使用数除以总的车位数得出，因县城区域运行的停车场内无该项的统计数据，本次只能够根据当地情况预测停车率，待停车场正式运行后根据运行数据做出调整。</t>
  </si>
  <si>
    <t>万尚城前停车场经营成本测算表</t>
  </si>
  <si>
    <t>项目名称：万尚城前停车场                                                             年    月   日</t>
  </si>
  <si>
    <t>项目</t>
  </si>
  <si>
    <t>行次</t>
  </si>
  <si>
    <t>项目指标</t>
  </si>
  <si>
    <t>金额（元/年）</t>
  </si>
  <si>
    <t>备注</t>
  </si>
  <si>
    <t>一、基本情况</t>
  </si>
  <si>
    <t xml:space="preserve">    1.停车位总数（个）</t>
  </si>
  <si>
    <t>每个停车位12平方米（4.8*2.5）</t>
  </si>
  <si>
    <t xml:space="preserve">    2.停车场面积（㎡）</t>
  </si>
  <si>
    <t>总面积约4000平方米</t>
  </si>
  <si>
    <t xml:space="preserve">    3.出入口数量（个）</t>
  </si>
  <si>
    <t>按照一个出口、一个入口</t>
  </si>
  <si>
    <t xml:space="preserve">    4.岗位设置（人）</t>
  </si>
  <si>
    <t>工作早8点至晚12点16小时、3人两班倒。固定的3人兼收费岗、巡逻岗、车辆指挥岗，管理1人兼任、保洁1人兼任、财务2人兼任。</t>
  </si>
  <si>
    <t>二、场地使用成本（元/年）</t>
  </si>
  <si>
    <t xml:space="preserve">    1.土地租赁费</t>
  </si>
  <si>
    <t>《协议租赁城镇国有土地使用权最低租金标准的通知》（土地计价费2002第172号）文件规定，鄯善县商业用地一级地租金37元/平方米·年，则该项费用4000*37元=148000元</t>
  </si>
  <si>
    <t xml:space="preserve">    2.土地使用税</t>
  </si>
  <si>
    <t>一类地8元/平方米·年，税务总局公告2022年第10号文件内容，小微企业减半征收、截止2024年12月31日。</t>
  </si>
  <si>
    <t>三、人员相关成本（元/年）</t>
  </si>
  <si>
    <t xml:space="preserve">    1.服务人员工资</t>
  </si>
  <si>
    <t>收费、巡逻、指挥岗工资2500元/人·月-3000元/人·月，本次取平均数2750元/人·月，保洁兼任按照2750元的一半1375元/月计算，4人工资为9625元/月,115500元/年。</t>
  </si>
  <si>
    <t xml:space="preserve">    2.管理人员工资</t>
  </si>
  <si>
    <t>管理人员兼按照4000元/人·月一半2000元/月·人计算；财务人员一般兼职兼任800-1500元/人·月，本次取平均数1150元/人·月；则每月4300元/月，每年51600元。</t>
  </si>
  <si>
    <t xml:space="preserve">    2.社会保险费</t>
  </si>
  <si>
    <t>社会保险缴费基数4253元，单位缴纳约25.2%，则社会保险费1071.76元/月·人，3人加分摊的4人社会保险5358.8元/月，每年64306元。</t>
  </si>
  <si>
    <t xml:space="preserve">    3.节日福利费</t>
  </si>
  <si>
    <t>春节、古尔邦节、中秋节，300元/人·节，3人加分摊的4人每年节日福利费合计4500元。</t>
  </si>
  <si>
    <t xml:space="preserve">    4.体检费</t>
  </si>
  <si>
    <t>全民免费体检</t>
  </si>
  <si>
    <t xml:space="preserve">    5.工装工作牌</t>
  </si>
  <si>
    <t>夏、冬各一套、棉衣一套，三套共计500元/人，3人加分摊的4人合计2500元，按三年更换一次、则834元/年。</t>
  </si>
  <si>
    <t>四、设施设备费（元/年）</t>
  </si>
  <si>
    <t xml:space="preserve">    1.划线、防撞栏</t>
  </si>
  <si>
    <t>停车位地砖自然分割，不计划线费；防撞栏约375米、费用约67500元、使用年限10年、则每年6750元。</t>
  </si>
  <si>
    <t xml:space="preserve">    2.标志标识费</t>
  </si>
  <si>
    <t>包括引导牌、标志标识，引导牌约5个、每个100元、则500元，标志标识约10个、每个约20元、则200元，合计700元，使用年限5年，每年140元。</t>
  </si>
  <si>
    <t xml:space="preserve">    2.道闸设备</t>
  </si>
  <si>
    <t>道闸系统28000元，使用期限5年，则每年5600元。</t>
  </si>
  <si>
    <t xml:space="preserve">    4.监控系统</t>
  </si>
  <si>
    <t>包含布线、探头、显示器、硬盘、立柱等，300元/车位，则费用约44400元，使用年限5年，则每年8880元。</t>
  </si>
  <si>
    <t xml:space="preserve">    5.地面硬化</t>
  </si>
  <si>
    <t>场地花岗岩地面，每平方米180元、则4000*180元=720000元，使用年限10年、则每年72000元。</t>
  </si>
  <si>
    <t xml:space="preserve">    6.指挥岗亭</t>
  </si>
  <si>
    <t>指挥岗亭1个10000元，岗亭内空调、散热器2000元，合计12000元，使用年限5年、则每年2400元。</t>
  </si>
  <si>
    <t xml:space="preserve">    7.消防设备</t>
  </si>
  <si>
    <t>配备灭火设施约20个、80元/个，按照5年计算，则每年320元。</t>
  </si>
  <si>
    <t>五、期间费用（元/年）</t>
  </si>
  <si>
    <t xml:space="preserve">    1.维保费</t>
  </si>
  <si>
    <t>监控维保约500元/年，道闸维保500元/年，路面硬化维保1800元/年，其他维保费1000元/年，合计约3800元/年。</t>
  </si>
  <si>
    <t xml:space="preserve">    2.办公费</t>
  </si>
  <si>
    <t>电费、耗材、办公用品、网费等，平均15元/车位，每年约2220元。</t>
  </si>
  <si>
    <t>六、合理利润</t>
  </si>
  <si>
    <t>按照央行公布的长期贷款利率4.9%计算</t>
  </si>
  <si>
    <t>七、税金及附加（元/年）</t>
  </si>
  <si>
    <t xml:space="preserve">    1.增值税</t>
  </si>
  <si>
    <t>财政部、税务总局公告2023第1号《关于明确增值税小规模纳税人减免增值税等政策的公告》，自2023年1月1日至2023年12月31日月销售额10万元以下的增值税小规模纳税人免征增值税。</t>
  </si>
  <si>
    <t xml:space="preserve">    2.税金及附加</t>
  </si>
  <si>
    <t>八、企业所得税</t>
  </si>
  <si>
    <t>财政部、税务总局公告2023第6号《关于小微企业和个体工商户所得税优惠政策的公告》年应纳税所得额不超过100万元的部分，减按25%计入应纳税所得额，按20%税率缴纳企业所得税。</t>
  </si>
  <si>
    <t>九、上述成本、费用、税费合计</t>
  </si>
  <si>
    <t>十、单位成本（元/车位·年）</t>
  </si>
  <si>
    <t>备注：项目规模小、周期短，不考虑资金成本；地面硬化由房地产开发公司完成、土地租赁费界址不清，如不考虑这两项费用，则停车位的单位成本是1911元/车位·年。</t>
  </si>
  <si>
    <t>金马商业街停车场经营成本测算表</t>
  </si>
  <si>
    <t>项目名称：金马商业街停车场                                                             年    月   日</t>
  </si>
  <si>
    <t>总面积约5200平方米</t>
  </si>
  <si>
    <t>按照一个出口、一个入口测算</t>
  </si>
  <si>
    <t>《协议租赁城镇国有土地使用权最低租金标准的通知》（土地计价费2002第172号）文件规定，鄯善县商业用地一级地租金37元/平方米·年，则该项费用5200*37元=192400元</t>
  </si>
  <si>
    <t>停车位地砖自然分割，不计划线费；无需防撞栏。</t>
  </si>
  <si>
    <t>包含布线、探头、显示器、硬盘、立柱等，300元/车位，则费用约45600元，使用年限5年，则每年9120元。</t>
  </si>
  <si>
    <t>场地花岗岩地面，每平方米180元、则5200*180元=936000元，使用年限10年、则每年93600元。</t>
  </si>
  <si>
    <t>配备灭火设施约26个、80元/个，按照5年计算，则每年416元。</t>
  </si>
  <si>
    <t>电费、耗材、办公用品、网费等，15元/车位，每年约2280元。</t>
  </si>
  <si>
    <t>财政部、税务总局公告2023第6号《关于小微企业和个体工商户所得税优惠政策的公告》年应纳税所得额不超过100万元的部分，减按25%计入应纳税所得额，按20%税率缴纳企业所得税，31879*25%*20%</t>
  </si>
  <si>
    <t>备注：项目规模小、周期短，不考虑资金成本；地面硬化由房地产开发公司完成、土地租赁费界址不清，如不考虑这两项费用，则停车位的单位成本是1851元/车位·年。</t>
  </si>
  <si>
    <t>好城广场停车场经营成本测算表</t>
  </si>
  <si>
    <t>项目名称：好城广场停车场                                                             年    月   日</t>
  </si>
  <si>
    <t>总面积约850平方米</t>
  </si>
  <si>
    <t>一个出口、一个入口</t>
  </si>
  <si>
    <t>《协议租赁城镇国有土地使用权最低租金标准的通知》（土地计价费2002第172号）文件规定，鄯善县商业用地一级地租金37元/平方米·年，则该项费用850*37元=31450元</t>
  </si>
  <si>
    <t>停车场区域划线约260米、费用约1690元；防撞栏月60米、费用约10800元；两项合计12490元、使用年限3年、则每年4163元。</t>
  </si>
  <si>
    <t>包含布线、探头、显示器、硬盘、立柱等，300元/车位，则费用约10800元，使用年限5年，则每年2160元。</t>
  </si>
  <si>
    <t>场地花岗岩地面，每平方米180元、则850*180元=153000元，使用年限10年、则每年15300元。</t>
  </si>
  <si>
    <t>配备灭火设施约5个、80元/个，按照5年计算，则每年80元。</t>
  </si>
  <si>
    <t>监控维保约300元/年，道闸维保300元/年，路面硬化维保800元/年，其他维保费800元/年，合计约2200元/年。</t>
  </si>
  <si>
    <t>电费、耗材、办公用品、网费等，15元/车位，每年约540元。</t>
  </si>
  <si>
    <t>备注：项目规模小、周期短，不考虑资金成本；地面硬化由房地产开发公司完成、土地租赁费界址不清，如不考虑这两项费用，则停车位的单位成本是7151元/车位·年。</t>
  </si>
  <si>
    <t>新时代广场前停车场经营成本测算表</t>
  </si>
  <si>
    <t>项目名称：新时代广场前停车场                                                             年    月   日</t>
  </si>
  <si>
    <t>总面积约3900平方米</t>
  </si>
  <si>
    <t>《协议租赁城镇国有土地使用权最低租金标准的通知》（土地计价费2002第172号）文件规定，鄯善县商业用地一级地租金37元/平方米·年，则该项费用3900*37元=144300元</t>
  </si>
  <si>
    <t>停车场区域划线约540米、费用约3510元、使用年限3年、则每年1170元。</t>
  </si>
  <si>
    <t>包含布线、探头、显示器、硬盘、立柱等，300元/车位，则费用约39000元，使用年限5年，则每年7800元。</t>
  </si>
  <si>
    <t>场地花岗岩地面，每平方米180元、则3900*180元=702000元，使用年限10年、则每年70200元。</t>
  </si>
  <si>
    <t>电费、耗材、办公用品、网费等，15元/车位，每年约1950元。</t>
  </si>
  <si>
    <t>财政部、税务总局公告2023第6号《关于小微企业和个体工商户所得税优惠政策的公告》年应纳税所得额不超过100万元的部分，减按25%计入应纳税所得额，按20%税率缴纳企业所得税，28116*25%*20%</t>
  </si>
  <si>
    <t>备注：项目规模小、周期短，不考虑资金成本；地面硬化由房地产开发公司完成、土地租赁费界址不清，如不考虑这两项费用，则停车位的单位成本是2755元/车位·年。</t>
  </si>
  <si>
    <t>滨沙购物广场前停车场经营成本测算表</t>
  </si>
  <si>
    <t>项目名称：滨沙购物广场停车场                                                             年    月   日</t>
  </si>
  <si>
    <t>总面积约3000平方米</t>
  </si>
  <si>
    <t>《协议租赁城镇国有土地使用权最低租金标准的通知》（土地计价费2002第172号）文件规定，鄯善县商业用地一级地租金37元/平方米·年，则该项费用3000*37元=111000元</t>
  </si>
  <si>
    <t>停车场区域划线约400米、费用约2600元、使用年限3年、则每年867元。</t>
  </si>
  <si>
    <t>包含布线、探头、显示器、硬盘、立柱等，300元/车位，则费用约22500元，使用年限5年，则每年4500元。</t>
  </si>
  <si>
    <t>场地花岗岩地面，每平方米180元、则5200*180元=576000元，使用年限10年、则每年57600元。</t>
  </si>
  <si>
    <t>电费、耗材、办公用品、网费等，15元/车位，每年约1125元。</t>
  </si>
  <si>
    <t>财政部、税务总局公告2023第6号《关于小微企业和个体工商户所得税优惠政策的公告》年应纳税所得额不超过100万元的部分，减按25%计入应纳税所得额，按20%税率缴纳企业所得税，25676*25%*20%</t>
  </si>
  <si>
    <t>备注：项目规模小、周期短，不考虑资金成本；地面硬化由房地产开发公司完成、土地租赁费界址不清，如不考虑这两项费用，则停车位的单位成本是3567/车位·年。</t>
  </si>
  <si>
    <t>政务大厅前停车场经营成本测算表</t>
  </si>
  <si>
    <t>项目名称：政务大厅前停车场                                                             年    月   日</t>
  </si>
  <si>
    <t>总面积约2000平方米</t>
  </si>
  <si>
    <t>《协议租赁城镇国有土地使用权最低租金标准的通知》（土地计价费2002第172号）文件规定，鄯善县商业用地一级地租金37元/平方米·年，则该项费用2000*37元=74000元</t>
  </si>
  <si>
    <t>停车场区域划线约300米、费用约1950元、使用年限3年、则每年650元。</t>
  </si>
  <si>
    <t>包含布线、探头、显示器、硬盘、立柱等，300元/车位，则费用约24000元，使用年限5年，则每年4800元。</t>
  </si>
  <si>
    <t>场地花岗岩地面，每平方米180元、则2000*180元=360000元，使用年限10年、则每年36000元。</t>
  </si>
  <si>
    <t>配备灭火设施约15个、80元/个，按照5年计算，则每年240元。</t>
  </si>
  <si>
    <t>电费、耗材、办公用品、网费等，15元/车位，每年约1200元。</t>
  </si>
  <si>
    <t>备注：项目规模小、周期短，不考虑资金成本；地面硬化由房地产开发公司完成、土地租赁费界址不清，如不考虑这两项费用，则停车位的单位成本是3295元/车位·年。</t>
  </si>
  <si>
    <t>唐韵A区南侧停车场经营成本测算表</t>
  </si>
  <si>
    <t>项目名称：唐韵A区南侧停车场                                                             年    月   日</t>
  </si>
  <si>
    <t>停车场区域划线约350米、费用约2275元、使用年限3年、则每年758元。</t>
  </si>
  <si>
    <t>包含布线、探头、显示器、硬盘、立柱等，300元/车位，则费用约33000元，使用年限5年，则每年6600元。</t>
  </si>
  <si>
    <t>场地为水泥地面刷地面油漆，每平方米90元、则3000*90元=270000元，使用年限10年、则每年27000元。</t>
  </si>
  <si>
    <t>配备灭火设施约25个、80元/个，按照5年计算，则每年400元。</t>
  </si>
  <si>
    <t>电费、耗材、办公用品、网费等，15元/车位，每年约1650元。</t>
  </si>
  <si>
    <t>备注：项目规模小、周期短，不考虑资金成本；地面硬化由房地产开发公司完成、土地租赁费界址不清，如不考虑这两项费用，则停车位的单位成本是2346元/车位·年。</t>
  </si>
  <si>
    <t>自力餐厅路口院内停车场经营成本测算表</t>
  </si>
  <si>
    <t>项目名称：自力餐厅路口院内停车场                                                             年    月   日</t>
  </si>
  <si>
    <t>总面积约1080平方米</t>
  </si>
  <si>
    <t>《协议租赁城镇国有土地使用权最低租金标准的通知》（土地计价费2002第172号）文件规定，鄯善县商业用地一级地租金37元/平方米·年，则该项费用1080*37元=39960元</t>
  </si>
  <si>
    <t>停车场区域划线约200米、费用约1300元、使用年限3年、则每年433元。</t>
  </si>
  <si>
    <t>包含布线、探头、显示器、硬盘、立柱等，300元/车位，则费用约12000元，使用年限5年，则每年2400元。</t>
  </si>
  <si>
    <t>场地水泥地面，每平方米80元、则1080*80元=86400元，使用年限10年、则每年8640元。</t>
  </si>
  <si>
    <t>配备灭火设施约10个、80元/个，按照5年计算，则每年160元。</t>
  </si>
  <si>
    <t>监控维保约500元/年，道闸维保500元/年，路面硬化维保500元/年，其他维保费1000元/年，合计约2500元/年。</t>
  </si>
  <si>
    <t>电费、耗材、办公用品、网费等，15元/车位，每年约600元。</t>
  </si>
  <si>
    <t>备注：项目规模小、周期短，不考虑资金成本；地面硬化由房地产开发公司完成、土地租赁费界址不清，如不考虑这两项费用，则停车位的单位成本是6382元/车位·年。</t>
  </si>
  <si>
    <t>新正鑫前停车场经营成本测算表</t>
  </si>
  <si>
    <t>项目名称：新正鑫前停车场                                                             年    月   日</t>
  </si>
  <si>
    <t>总面积约800平方米</t>
  </si>
  <si>
    <t>《协议租赁城镇国有土地使用权最低租金标准的通知》（土地计价费2002第172号）文件规定，鄯善县商业用地一级地租金37元/平方米·年，则该项费用800*37元=29600元</t>
  </si>
  <si>
    <t>包含布线、探头、显示器、硬盘、立柱等，300元/车位，则费用约7500元，使用年限5年，则每年1500元。</t>
  </si>
  <si>
    <t>场地水泥地面，每平方米80元、则800*80元=64000元，使用年限10年、则每年6400元。</t>
  </si>
  <si>
    <t>配备灭火设施约6个、80元/个，按照5年计算，则每年96元。</t>
  </si>
  <si>
    <t>电费、耗材、办公用品、网费等，15元/车位，每年约375元。</t>
  </si>
  <si>
    <t>备注：项目规模小、周期短，不考虑资金成本；地面硬化由房地产开发公司完成、土地租赁费界址不清，如不考虑这两项费用，则停车位的单位成本是10119元/车位·年。</t>
  </si>
  <si>
    <t>农贸市场前停车场经营成本测算表</t>
  </si>
  <si>
    <t>项目名称：农贸市场前停车场                                                             年    月   日</t>
  </si>
  <si>
    <t>总面积约660平方米</t>
  </si>
  <si>
    <t>《协议租赁城镇国有土地使用权最低租金标准的通知》（土地计价费2002第172号）文件规定，鄯善县商业用地一级地租金37元/平方米·年，则该项费用660*37元=24420元</t>
  </si>
  <si>
    <t>包含布线、探头、显示器、硬盘、立柱等，300元/车位，则费用约6600元，使用年限5年，则每年1320元。</t>
  </si>
  <si>
    <t>场地陶瓷地砖地面，每平方米120元、则660*120元=79200元，使用年限10年、则每年7920元。</t>
  </si>
  <si>
    <t>电费、耗材、办公用品、网费等，15元/车位，每年约330元。</t>
  </si>
  <si>
    <t>备注：项目规模小、周期短，不考虑资金成本；地面硬化由房地产开发公司完成、土地租赁费界址不清，如不考虑这两项费用，则停车位的单位成本是11464元/车位·年。</t>
  </si>
  <si>
    <t>天马商场前停车场经营成本测算表</t>
  </si>
  <si>
    <t>项目名称：天马商场前停车场                                                             年    月   日</t>
  </si>
  <si>
    <t>总面积约350平方米</t>
  </si>
  <si>
    <t>《协议租赁城镇国有土地使用权最低租金标准的通知》（土地计价费2002第172号）文件规定，鄯善县商业用地一级地租金37元/平方米·年，则该项费用350*37元=12950元</t>
  </si>
  <si>
    <t>停车场区域划线约100米、费用约650元、使用年限3年、则每年217元。</t>
  </si>
  <si>
    <t>包含布线、探头、显示器、硬盘、立柱等300元/车位，则费用约4500元，使用年限5年，则每年900元。</t>
  </si>
  <si>
    <t>场地水泥地面，每平方米80元、则350*80元=28000元，使用年限10年、则每年2800元。</t>
  </si>
  <si>
    <t>电费、耗材、办公用品、网费等，15元/车位，每年约225元。</t>
  </si>
  <si>
    <t>备注：项目规模小、周期短，不考虑资金成本；地面硬化由房地产开发公司完成、土地租赁费界址不清，如不考虑这两项费用，则停车位的单位成本是16681元/车位·年。</t>
  </si>
  <si>
    <t>楼兰清真寺前停车场经营成本测算表</t>
  </si>
  <si>
    <t>项目名称：楼兰清真寺前停车场                                                             年    月   日</t>
  </si>
  <si>
    <t>总面积约200平方米</t>
  </si>
  <si>
    <t>《协议租赁城镇国有土地使用权最低租金标准的通知》（土地计价费2002第172号）文件规定，鄯善县商业用地一级地租金37元/平方米·年，则该项费用200*37元=7400元</t>
  </si>
  <si>
    <t>包含布线、探头、显示器、硬盘、立柱等，300元/车位，则费用约3000元，使用年限5年，则每年600元。</t>
  </si>
  <si>
    <t>场地水泥地面，每平方米80元、则200*80元=16000元，使用年限10年、则每年1600元。</t>
  </si>
  <si>
    <t>监控维保约500元/年，道闸维保500元/年，路面硬化维保200元/年，其他维保费1000元/年，合计约2200元/年。</t>
  </si>
  <si>
    <t>电费、耗材、办公用品、网费等，15元/车位，每年约150元。</t>
  </si>
  <si>
    <t>备注：项目规模小、周期短，不考虑资金成本；地面硬化由房地产开发公司完成、土地租赁费界址不清，如不考虑这两项费用，则停车位的单位成本是24894元/车位·年。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</si>
</sst>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9" applyNumberFormat="0" applyAlignment="0" applyProtection="0">
      <alignment vertical="center"/>
    </xf>
    <xf numFmtId="0" fontId="28" fillId="11" borderId="15" applyNumberFormat="0" applyAlignment="0" applyProtection="0">
      <alignment vertical="center"/>
    </xf>
    <xf numFmtId="0" fontId="29" fillId="12" borderId="2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9" fontId="11" fillId="0" borderId="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10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Fill="1" applyBorder="1" applyAlignment="1">
      <alignment horizontal="center" vertical="center" shrinkToFit="1"/>
    </xf>
    <xf numFmtId="9" fontId="1" fillId="0" borderId="7" xfId="0" applyNumberFormat="1" applyFont="1" applyFill="1" applyBorder="1" applyAlignment="1">
      <alignment horizontal="center" vertical="center" shrinkToFit="1"/>
    </xf>
    <xf numFmtId="1" fontId="1" fillId="0" borderId="7" xfId="0" applyNumberFormat="1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13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14" fillId="0" borderId="5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5" sqref="A5:L7"/>
    </sheetView>
  </sheetViews>
  <sheetFormatPr defaultColWidth="9.02777777777778" defaultRowHeight="14.4"/>
  <cols>
    <col min="1" max="1" width="20.1111111111111" customWidth="1"/>
    <col min="2" max="6" width="10.8981481481481" style="49" customWidth="1"/>
    <col min="7" max="7" width="8.97222222222222" style="49" customWidth="1"/>
    <col min="8" max="9" width="9.02777777777778" style="49"/>
    <col min="11" max="11" width="9.02777777777778" style="49"/>
  </cols>
  <sheetData>
    <row r="1" ht="20" customHeight="1" spans="1:12">
      <c r="A1" s="50"/>
      <c r="B1" s="51"/>
      <c r="C1" s="52"/>
      <c r="D1" s="52"/>
      <c r="E1" s="52"/>
      <c r="F1" s="52"/>
      <c r="G1" s="53"/>
      <c r="H1" s="54"/>
      <c r="I1" s="54"/>
      <c r="J1" s="71"/>
      <c r="K1" s="54"/>
      <c r="L1" s="72"/>
    </row>
    <row r="2" ht="20" customHeight="1" spans="1:12">
      <c r="A2" s="55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73"/>
    </row>
    <row r="3" ht="20" customHeight="1" spans="1:12">
      <c r="A3" s="57"/>
      <c r="B3" s="58"/>
      <c r="C3" s="58"/>
      <c r="D3" s="58"/>
      <c r="E3" s="58"/>
      <c r="F3" s="58"/>
      <c r="G3" s="58"/>
      <c r="H3" s="59"/>
      <c r="I3" s="74"/>
      <c r="J3" s="75"/>
      <c r="K3" s="74"/>
      <c r="L3" s="76"/>
    </row>
    <row r="4" ht="39" customHeight="1" spans="1:12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ht="28" customHeight="1" spans="1:12">
      <c r="A5" s="61" t="s">
        <v>2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ht="28" customHeight="1" spans="1:12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ht="28" customHeight="1" spans="1:14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N7" s="49"/>
    </row>
    <row r="8" ht="37" customHeight="1" spans="1:12">
      <c r="A8" s="62" t="s">
        <v>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77"/>
    </row>
    <row r="9" ht="28" customHeight="1" spans="1:12">
      <c r="A9" s="61" t="s">
        <v>4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ht="28" customHeight="1" spans="1:1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ht="28" customHeight="1" spans="1:12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</row>
    <row r="12" ht="20" customHeight="1" spans="1:12">
      <c r="A12" s="64"/>
      <c r="B12" s="65"/>
      <c r="C12" s="65"/>
      <c r="D12" s="65"/>
      <c r="E12" s="65"/>
      <c r="F12" s="65"/>
      <c r="G12" s="65"/>
      <c r="H12" s="66"/>
      <c r="I12" s="54"/>
      <c r="J12" s="71"/>
      <c r="K12" s="54"/>
      <c r="L12" s="72"/>
    </row>
    <row r="13" ht="20" customHeight="1" spans="1:12">
      <c r="A13" s="67" t="s">
        <v>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78"/>
    </row>
    <row r="14" spans="1:12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78"/>
    </row>
    <row r="15" spans="1:12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9"/>
    </row>
  </sheetData>
  <mergeCells count="6">
    <mergeCell ref="A2:L2"/>
    <mergeCell ref="A4:L4"/>
    <mergeCell ref="A8:L8"/>
    <mergeCell ref="A5:L7"/>
    <mergeCell ref="A9:L11"/>
    <mergeCell ref="A13:L1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H16" sqref="H16"/>
    </sheetView>
  </sheetViews>
  <sheetFormatPr defaultColWidth="9.02777777777778" defaultRowHeight="20" customHeight="1"/>
  <cols>
    <col min="1" max="1" width="7.24074074074074" style="38" customWidth="1"/>
    <col min="2" max="2" width="36.8425925925926" style="39" customWidth="1"/>
    <col min="3" max="3" width="15.3981481481481" style="38" customWidth="1"/>
    <col min="4" max="5" width="13.6203703703704" style="38" customWidth="1"/>
    <col min="6" max="6" width="14.4814814814815" style="38" customWidth="1"/>
    <col min="7" max="7" width="13.75" style="38" customWidth="1"/>
    <col min="8" max="8" width="13.4814814814815" style="38" customWidth="1"/>
    <col min="9" max="9" width="12.5462962962963" style="38" customWidth="1"/>
    <col min="10" max="11" width="12.7962962962963" style="38"/>
    <col min="12" max="16384" width="9.02777777777778" style="38"/>
  </cols>
  <sheetData>
    <row r="1" ht="28" customHeight="1" spans="1:9">
      <c r="A1" s="27" t="s">
        <v>6</v>
      </c>
      <c r="B1" s="27"/>
      <c r="C1" s="27"/>
      <c r="D1" s="27"/>
      <c r="E1" s="27"/>
      <c r="F1" s="27"/>
      <c r="G1" s="27"/>
      <c r="H1" s="27"/>
      <c r="I1" s="27"/>
    </row>
    <row r="2" s="37" customFormat="1" ht="32" customHeight="1" spans="1:9">
      <c r="A2" s="40" t="s">
        <v>7</v>
      </c>
      <c r="B2" s="40" t="s">
        <v>8</v>
      </c>
      <c r="C2" s="40" t="s">
        <v>9</v>
      </c>
      <c r="D2" s="40" t="s">
        <v>10</v>
      </c>
      <c r="E2" s="40" t="s">
        <v>11</v>
      </c>
      <c r="F2" s="41" t="s">
        <v>12</v>
      </c>
      <c r="G2" s="42"/>
      <c r="H2" s="41" t="s">
        <v>13</v>
      </c>
      <c r="I2" s="42"/>
    </row>
    <row r="3" s="37" customFormat="1" ht="32" customHeight="1" spans="1:9">
      <c r="A3" s="43"/>
      <c r="B3" s="43"/>
      <c r="C3" s="43"/>
      <c r="D3" s="43"/>
      <c r="E3" s="43"/>
      <c r="F3" s="29" t="s">
        <v>14</v>
      </c>
      <c r="G3" s="29" t="s">
        <v>15</v>
      </c>
      <c r="H3" s="29" t="s">
        <v>14</v>
      </c>
      <c r="I3" s="29" t="s">
        <v>15</v>
      </c>
    </row>
    <row r="4" customHeight="1" spans="1:11">
      <c r="A4" s="31">
        <v>1</v>
      </c>
      <c r="B4" s="32" t="str">
        <f>万尚城前!A1</f>
        <v>万尚城前停车场经营成本测算表</v>
      </c>
      <c r="C4" s="31">
        <f>万尚城前!D7</f>
        <v>4000</v>
      </c>
      <c r="D4" s="31">
        <f>万尚城前!D6</f>
        <v>148</v>
      </c>
      <c r="E4" s="44">
        <f>D4/D16</f>
        <v>0.182041820418204</v>
      </c>
      <c r="F4" s="45">
        <f>万尚城前!D37</f>
        <v>3397.5</v>
      </c>
      <c r="G4" s="45">
        <f>F4*E4</f>
        <v>618.487084870849</v>
      </c>
      <c r="H4" s="31">
        <v>1911</v>
      </c>
      <c r="I4" s="45">
        <f>H4*E4</f>
        <v>347.881918819188</v>
      </c>
      <c r="J4" s="47"/>
      <c r="K4" s="48"/>
    </row>
    <row r="5" customHeight="1" spans="1:11">
      <c r="A5" s="31">
        <v>2</v>
      </c>
      <c r="B5" s="32" t="str">
        <f>金马商业街!A1</f>
        <v>金马商业街停车场经营成本测算表</v>
      </c>
      <c r="C5" s="31">
        <f>金马商业街!D7</f>
        <v>5200</v>
      </c>
      <c r="D5" s="31">
        <f>金马商业街!D6</f>
        <v>152</v>
      </c>
      <c r="E5" s="44">
        <f>D5/D16</f>
        <v>0.186961869618696</v>
      </c>
      <c r="F5" s="45">
        <f>金马商业街!D37</f>
        <v>3732.21052631579</v>
      </c>
      <c r="G5" s="45">
        <f t="shared" ref="G5:G16" si="0">F5*E5</f>
        <v>697.781057810578</v>
      </c>
      <c r="H5" s="31">
        <v>1851</v>
      </c>
      <c r="I5" s="45">
        <f t="shared" ref="I5:I16" si="1">H5*E5</f>
        <v>346.066420664207</v>
      </c>
      <c r="J5" s="47"/>
      <c r="K5" s="48"/>
    </row>
    <row r="6" customHeight="1" spans="1:11">
      <c r="A6" s="31">
        <v>3</v>
      </c>
      <c r="B6" s="32" t="str">
        <f>好城广场!A1</f>
        <v>好城广场停车场经营成本测算表</v>
      </c>
      <c r="C6" s="31">
        <f>好城广场!D7</f>
        <v>850</v>
      </c>
      <c r="D6" s="31">
        <f>好城广场!D6</f>
        <v>36</v>
      </c>
      <c r="E6" s="44">
        <f>D6/D16</f>
        <v>0.044280442804428</v>
      </c>
      <c r="F6" s="45">
        <f>好城广场!D37</f>
        <v>8449.25</v>
      </c>
      <c r="G6" s="45">
        <f t="shared" si="0"/>
        <v>374.136531365314</v>
      </c>
      <c r="H6" s="31">
        <v>7151</v>
      </c>
      <c r="I6" s="45">
        <f t="shared" si="1"/>
        <v>316.649446494465</v>
      </c>
      <c r="J6" s="47"/>
      <c r="K6" s="48"/>
    </row>
    <row r="7" customHeight="1" spans="1:11">
      <c r="A7" s="31">
        <v>4</v>
      </c>
      <c r="B7" s="32" t="str">
        <f>新时代广场前!A1</f>
        <v>新时代广场前停车场经营成本测算表</v>
      </c>
      <c r="C7" s="31">
        <f>新时代广场前!D7</f>
        <v>3900</v>
      </c>
      <c r="D7" s="31">
        <f>新时代广场前!D6</f>
        <v>100</v>
      </c>
      <c r="E7" s="44">
        <f>D7/D16</f>
        <v>0.1230012300123</v>
      </c>
      <c r="F7" s="45">
        <f>新时代广场前!D37</f>
        <v>4900.2</v>
      </c>
      <c r="G7" s="45">
        <f t="shared" si="0"/>
        <v>602.730627306273</v>
      </c>
      <c r="H7" s="31">
        <v>2755</v>
      </c>
      <c r="I7" s="45">
        <f t="shared" si="1"/>
        <v>338.868388683887</v>
      </c>
      <c r="J7" s="47"/>
      <c r="K7" s="48"/>
    </row>
    <row r="8" customHeight="1" spans="1:11">
      <c r="A8" s="31">
        <v>5</v>
      </c>
      <c r="B8" s="32" t="str">
        <f>滨沙购物广场前!A1</f>
        <v>滨沙购物广场前停车场经营成本测算表</v>
      </c>
      <c r="C8" s="31">
        <f>滨沙购物广场前!D7</f>
        <v>3000</v>
      </c>
      <c r="D8" s="31">
        <f>滨沙购物广场前!D6</f>
        <v>75</v>
      </c>
      <c r="E8" s="44">
        <f>D8/D16</f>
        <v>0.0922509225092251</v>
      </c>
      <c r="F8" s="45">
        <f>滨沙购物广场前!D37</f>
        <v>5814.56</v>
      </c>
      <c r="G8" s="45">
        <f t="shared" si="0"/>
        <v>536.39852398524</v>
      </c>
      <c r="H8" s="31">
        <v>3567</v>
      </c>
      <c r="I8" s="45">
        <f t="shared" si="1"/>
        <v>329.059040590406</v>
      </c>
      <c r="J8" s="47"/>
      <c r="K8" s="48"/>
    </row>
    <row r="9" customHeight="1" spans="1:11">
      <c r="A9" s="31">
        <v>6</v>
      </c>
      <c r="B9" s="32" t="str">
        <f>政务大厅前!A1</f>
        <v>政务大厅前停车场经营成本测算表</v>
      </c>
      <c r="C9" s="31">
        <f>政务大厅前!D7</f>
        <v>2000</v>
      </c>
      <c r="D9" s="31">
        <f>政务大厅前!D6</f>
        <v>80</v>
      </c>
      <c r="E9" s="44">
        <f>D9/D16</f>
        <v>0.0984009840098401</v>
      </c>
      <c r="F9" s="45">
        <f>政务大厅前!D37</f>
        <v>4669.625</v>
      </c>
      <c r="G9" s="45">
        <f t="shared" si="0"/>
        <v>459.49569495695</v>
      </c>
      <c r="H9" s="31">
        <v>3295</v>
      </c>
      <c r="I9" s="45">
        <f t="shared" si="1"/>
        <v>324.231242312423</v>
      </c>
      <c r="J9" s="47"/>
      <c r="K9" s="48"/>
    </row>
    <row r="10" customHeight="1" spans="1:11">
      <c r="A10" s="31">
        <v>7</v>
      </c>
      <c r="B10" s="32" t="str">
        <f>唐韵A区南侧!A1</f>
        <v>唐韵A区南侧停车场经营成本测算表</v>
      </c>
      <c r="C10" s="31">
        <f>唐韵A区南侧!D7</f>
        <v>3000</v>
      </c>
      <c r="D10" s="31">
        <f>唐韵A区南侧!D6</f>
        <v>110</v>
      </c>
      <c r="E10" s="44">
        <f>D10/D16</f>
        <v>0.13530135301353</v>
      </c>
      <c r="F10" s="45">
        <f>唐韵A区南侧!D37</f>
        <v>3709.89090909091</v>
      </c>
      <c r="G10" s="45">
        <f t="shared" si="0"/>
        <v>501.953259532595</v>
      </c>
      <c r="H10" s="31">
        <v>2351</v>
      </c>
      <c r="I10" s="45">
        <f t="shared" si="1"/>
        <v>318.093480934809</v>
      </c>
      <c r="J10" s="47"/>
      <c r="K10" s="48"/>
    </row>
    <row r="11" customHeight="1" spans="1:11">
      <c r="A11" s="31">
        <v>8</v>
      </c>
      <c r="B11" s="32" t="str">
        <f>自力餐厅路口院内!A1</f>
        <v>自力餐厅路口院内停车场经营成本测算表</v>
      </c>
      <c r="C11" s="31">
        <f>自力餐厅路口院内!D7</f>
        <v>1080</v>
      </c>
      <c r="D11" s="31">
        <f>自力餐厅路口院内!D6</f>
        <v>40</v>
      </c>
      <c r="E11" s="44">
        <f>D11/D16</f>
        <v>0.04920049200492</v>
      </c>
      <c r="F11" s="45">
        <f>自力餐厅路口院内!D37</f>
        <v>7597.325</v>
      </c>
      <c r="G11" s="45">
        <f t="shared" si="0"/>
        <v>373.792127921279</v>
      </c>
      <c r="H11" s="31">
        <v>6382</v>
      </c>
      <c r="I11" s="45">
        <f t="shared" si="1"/>
        <v>313.9975399754</v>
      </c>
      <c r="J11" s="47"/>
      <c r="K11" s="48"/>
    </row>
    <row r="12" customHeight="1" spans="1:11">
      <c r="A12" s="31">
        <v>9</v>
      </c>
      <c r="B12" s="32" t="str">
        <f>新正鑫前!A1</f>
        <v>新正鑫前停车场经营成本测算表</v>
      </c>
      <c r="C12" s="31">
        <f>新正鑫前!D7</f>
        <v>800</v>
      </c>
      <c r="D12" s="31">
        <f>新正鑫前!D6</f>
        <v>25</v>
      </c>
      <c r="E12" s="44">
        <f>D12/D16</f>
        <v>0.030750307503075</v>
      </c>
      <c r="F12" s="45">
        <f>新正鑫前!D37</f>
        <v>11559.36</v>
      </c>
      <c r="G12" s="45">
        <f t="shared" si="0"/>
        <v>355.453874538745</v>
      </c>
      <c r="H12" s="31">
        <v>10119</v>
      </c>
      <c r="I12" s="45">
        <f t="shared" si="1"/>
        <v>311.162361623616</v>
      </c>
      <c r="J12" s="47"/>
      <c r="K12" s="48"/>
    </row>
    <row r="13" customHeight="1" spans="1:11">
      <c r="A13" s="31">
        <v>10</v>
      </c>
      <c r="B13" s="32" t="str">
        <f>农贸市场前!A1</f>
        <v>农贸市场前停车场经营成本测算表</v>
      </c>
      <c r="C13" s="31">
        <f>农贸市场前!D7</f>
        <v>660</v>
      </c>
      <c r="D13" s="31">
        <f>农贸市场前!D6</f>
        <v>22</v>
      </c>
      <c r="E13" s="44">
        <f>D13/D16</f>
        <v>0.027060270602706</v>
      </c>
      <c r="F13" s="45">
        <f>农贸市场前!D37</f>
        <v>12933.5909090909</v>
      </c>
      <c r="G13" s="45">
        <f t="shared" si="0"/>
        <v>349.986469864698</v>
      </c>
      <c r="H13" s="31">
        <v>11464</v>
      </c>
      <c r="I13" s="45">
        <f t="shared" si="1"/>
        <v>310.218942189422</v>
      </c>
      <c r="J13" s="47"/>
      <c r="K13" s="48"/>
    </row>
    <row r="14" customHeight="1" spans="1:11">
      <c r="A14" s="31">
        <v>11</v>
      </c>
      <c r="B14" s="32" t="str">
        <f>天马商场前!A1</f>
        <v>天马商场前停车场经营成本测算表</v>
      </c>
      <c r="C14" s="31">
        <f>天马商场前!D7</f>
        <v>350</v>
      </c>
      <c r="D14" s="31">
        <f>天马商场前!D6</f>
        <v>15</v>
      </c>
      <c r="E14" s="44">
        <f>D14/D16</f>
        <v>0.018450184501845</v>
      </c>
      <c r="F14" s="45">
        <f>天马商场前!D37</f>
        <v>17731.2</v>
      </c>
      <c r="G14" s="45">
        <f t="shared" si="0"/>
        <v>327.143911439114</v>
      </c>
      <c r="H14" s="31">
        <v>16681</v>
      </c>
      <c r="I14" s="45">
        <f t="shared" si="1"/>
        <v>307.767527675277</v>
      </c>
      <c r="J14" s="47"/>
      <c r="K14" s="48"/>
    </row>
    <row r="15" customHeight="1" spans="1:11">
      <c r="A15" s="31">
        <v>12</v>
      </c>
      <c r="B15" s="32" t="str">
        <f>楼兰清真寺前!A1</f>
        <v>楼兰清真寺前停车场经营成本测算表</v>
      </c>
      <c r="C15" s="31">
        <f>楼兰清真寺前!D7</f>
        <v>200</v>
      </c>
      <c r="D15" s="31">
        <f>楼兰清真寺前!D6</f>
        <v>10</v>
      </c>
      <c r="E15" s="44">
        <f>D15/D16</f>
        <v>0.01230012300123</v>
      </c>
      <c r="F15" s="45">
        <f>楼兰清真寺前!D37</f>
        <v>25794.3</v>
      </c>
      <c r="G15" s="45">
        <f t="shared" si="0"/>
        <v>317.273062730627</v>
      </c>
      <c r="H15" s="31">
        <v>24894</v>
      </c>
      <c r="I15" s="45">
        <f t="shared" si="1"/>
        <v>306.19926199262</v>
      </c>
      <c r="J15" s="47"/>
      <c r="K15" s="48"/>
    </row>
    <row r="16" customHeight="1" spans="1:11">
      <c r="A16" s="31" t="s">
        <v>16</v>
      </c>
      <c r="B16" s="31"/>
      <c r="C16" s="31">
        <f t="shared" ref="C16:I16" si="2">SUM(C4:C15)</f>
        <v>25040</v>
      </c>
      <c r="D16" s="31">
        <f t="shared" si="2"/>
        <v>813</v>
      </c>
      <c r="E16" s="44">
        <f t="shared" si="2"/>
        <v>1</v>
      </c>
      <c r="F16" s="45">
        <f t="shared" si="2"/>
        <v>110289.012344498</v>
      </c>
      <c r="G16" s="45">
        <f t="shared" si="2"/>
        <v>5514.63222632226</v>
      </c>
      <c r="H16" s="45">
        <f t="shared" si="2"/>
        <v>92421</v>
      </c>
      <c r="I16" s="45">
        <f t="shared" si="2"/>
        <v>3870.19557195572</v>
      </c>
      <c r="J16" s="47"/>
      <c r="K16" s="48"/>
    </row>
    <row r="17" customHeight="1" spans="1:11">
      <c r="A17" s="31" t="s">
        <v>17</v>
      </c>
      <c r="B17" s="31"/>
      <c r="C17" s="31"/>
      <c r="D17" s="31"/>
      <c r="E17" s="31"/>
      <c r="F17" s="45">
        <f>F16/12</f>
        <v>9190.75102870813</v>
      </c>
      <c r="G17" s="45">
        <f>G16</f>
        <v>5514.63222632226</v>
      </c>
      <c r="H17" s="45">
        <f>H16/12</f>
        <v>7701.75</v>
      </c>
      <c r="I17" s="45">
        <f>I16</f>
        <v>3870.19557195572</v>
      </c>
      <c r="K17" s="48"/>
    </row>
    <row r="18" customHeight="1" spans="1:9">
      <c r="A18" s="22"/>
      <c r="B18" s="22"/>
      <c r="C18" s="22"/>
      <c r="D18" s="22"/>
      <c r="E18" s="22"/>
      <c r="F18" s="22"/>
      <c r="G18" s="22"/>
      <c r="H18" s="22"/>
      <c r="I18" s="22"/>
    </row>
    <row r="19" customHeight="1" spans="1:8">
      <c r="A19" s="46"/>
      <c r="B19" s="46"/>
      <c r="C19" s="46"/>
      <c r="D19" s="46"/>
      <c r="E19" s="46"/>
      <c r="F19" s="46"/>
      <c r="G19" s="46"/>
      <c r="H19" s="46"/>
    </row>
  </sheetData>
  <mergeCells count="11">
    <mergeCell ref="A1:I1"/>
    <mergeCell ref="F2:G2"/>
    <mergeCell ref="H2:I2"/>
    <mergeCell ref="A16:B16"/>
    <mergeCell ref="A17:B17"/>
    <mergeCell ref="A18:I18"/>
    <mergeCell ref="A2:A3"/>
    <mergeCell ref="B2:B3"/>
    <mergeCell ref="C2:C3"/>
    <mergeCell ref="D2:D3"/>
    <mergeCell ref="E2:E3"/>
  </mergeCells>
  <pageMargins left="0.75" right="0.75" top="1" bottom="1" header="0.5" footer="0.5"/>
  <pageSetup paperSize="9" scale="9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selection activeCell="D15" sqref="D15"/>
    </sheetView>
  </sheetViews>
  <sheetFormatPr defaultColWidth="9.02777777777778" defaultRowHeight="14.4" outlineLevelCol="7"/>
  <cols>
    <col min="1" max="1" width="9.02777777777778" style="25"/>
    <col min="2" max="2" width="35.6481481481481" customWidth="1"/>
    <col min="3" max="3" width="24.2222222222222" customWidth="1"/>
    <col min="4" max="4" width="21" customWidth="1"/>
    <col min="5" max="5" width="23" customWidth="1"/>
    <col min="6" max="6" width="20.8888888888889" customWidth="1"/>
    <col min="7" max="8" width="9.02777777777778" style="26"/>
  </cols>
  <sheetData>
    <row r="1" ht="34" customHeight="1" spans="1:6">
      <c r="A1" s="27" t="s">
        <v>18</v>
      </c>
      <c r="B1" s="27"/>
      <c r="C1" s="27"/>
      <c r="D1" s="27"/>
      <c r="E1" s="27"/>
      <c r="F1" s="27"/>
    </row>
    <row r="2" s="25" customFormat="1" ht="20" customHeight="1" spans="1:8">
      <c r="A2" s="28" t="s">
        <v>7</v>
      </c>
      <c r="B2" s="28" t="s">
        <v>8</v>
      </c>
      <c r="C2" s="28" t="s">
        <v>19</v>
      </c>
      <c r="D2" s="29" t="s">
        <v>20</v>
      </c>
      <c r="E2" s="29" t="s">
        <v>21</v>
      </c>
      <c r="F2" s="29" t="s">
        <v>22</v>
      </c>
      <c r="G2" s="30"/>
      <c r="H2" s="30"/>
    </row>
    <row r="3" ht="20" customHeight="1" spans="1:6">
      <c r="A3" s="31">
        <v>1</v>
      </c>
      <c r="B3" s="32" t="str">
        <f>单位成本汇总表!B4</f>
        <v>万尚城前停车场经营成本测算表</v>
      </c>
      <c r="C3" s="31">
        <f>单位成本汇总表!D4</f>
        <v>148</v>
      </c>
      <c r="D3" s="33">
        <v>0.8</v>
      </c>
      <c r="E3" s="33">
        <v>0.3</v>
      </c>
      <c r="F3" s="33">
        <f>(D3+E3)/2</f>
        <v>0.55</v>
      </c>
    </row>
    <row r="4" ht="20" customHeight="1" spans="1:6">
      <c r="A4" s="31">
        <v>2</v>
      </c>
      <c r="B4" s="32" t="str">
        <f>单位成本汇总表!B5</f>
        <v>金马商业街停车场经营成本测算表</v>
      </c>
      <c r="C4" s="31">
        <f>单位成本汇总表!D5</f>
        <v>152</v>
      </c>
      <c r="D4" s="33">
        <v>0.8</v>
      </c>
      <c r="E4" s="33">
        <v>0.3</v>
      </c>
      <c r="F4" s="33">
        <f t="shared" ref="F4:F15" si="0">(D4+E4)/2</f>
        <v>0.55</v>
      </c>
    </row>
    <row r="5" ht="20" customHeight="1" spans="1:6">
      <c r="A5" s="31">
        <v>3</v>
      </c>
      <c r="B5" s="32" t="str">
        <f>单位成本汇总表!B6</f>
        <v>好城广场停车场经营成本测算表</v>
      </c>
      <c r="C5" s="31">
        <f>单位成本汇总表!D6</f>
        <v>36</v>
      </c>
      <c r="D5" s="33">
        <v>0.8</v>
      </c>
      <c r="E5" s="33">
        <v>0.3</v>
      </c>
      <c r="F5" s="33">
        <f t="shared" si="0"/>
        <v>0.55</v>
      </c>
    </row>
    <row r="6" ht="20" customHeight="1" spans="1:6">
      <c r="A6" s="31">
        <v>4</v>
      </c>
      <c r="B6" s="32" t="str">
        <f>单位成本汇总表!B7</f>
        <v>新时代广场前停车场经营成本测算表</v>
      </c>
      <c r="C6" s="31">
        <f>单位成本汇总表!D7</f>
        <v>100</v>
      </c>
      <c r="D6" s="33">
        <v>0.5</v>
      </c>
      <c r="E6" s="33">
        <v>0.2</v>
      </c>
      <c r="F6" s="33">
        <f t="shared" si="0"/>
        <v>0.35</v>
      </c>
    </row>
    <row r="7" ht="20" customHeight="1" spans="1:6">
      <c r="A7" s="31">
        <v>5</v>
      </c>
      <c r="B7" s="32" t="str">
        <f>单位成本汇总表!B8</f>
        <v>滨沙购物广场前停车场经营成本测算表</v>
      </c>
      <c r="C7" s="31">
        <f>单位成本汇总表!D8</f>
        <v>75</v>
      </c>
      <c r="D7" s="33">
        <v>0.5</v>
      </c>
      <c r="E7" s="33">
        <v>0.2</v>
      </c>
      <c r="F7" s="33">
        <f t="shared" si="0"/>
        <v>0.35</v>
      </c>
    </row>
    <row r="8" ht="20" customHeight="1" spans="1:6">
      <c r="A8" s="31">
        <v>6</v>
      </c>
      <c r="B8" s="32" t="str">
        <f>单位成本汇总表!B9</f>
        <v>政务大厅前停车场经营成本测算表</v>
      </c>
      <c r="C8" s="31">
        <f>单位成本汇总表!D9</f>
        <v>80</v>
      </c>
      <c r="D8" s="33">
        <v>0.8</v>
      </c>
      <c r="E8" s="33">
        <v>0.2</v>
      </c>
      <c r="F8" s="33">
        <f t="shared" si="0"/>
        <v>0.5</v>
      </c>
    </row>
    <row r="9" ht="20" customHeight="1" spans="1:6">
      <c r="A9" s="31">
        <v>7</v>
      </c>
      <c r="B9" s="32" t="str">
        <f>单位成本汇总表!B10</f>
        <v>唐韵A区南侧停车场经营成本测算表</v>
      </c>
      <c r="C9" s="31">
        <f>单位成本汇总表!D10</f>
        <v>110</v>
      </c>
      <c r="D9" s="33">
        <v>0.8</v>
      </c>
      <c r="E9" s="33">
        <v>0.2</v>
      </c>
      <c r="F9" s="33">
        <f t="shared" si="0"/>
        <v>0.5</v>
      </c>
    </row>
    <row r="10" ht="20" customHeight="1" spans="1:6">
      <c r="A10" s="31">
        <v>8</v>
      </c>
      <c r="B10" s="32" t="str">
        <f>单位成本汇总表!B11</f>
        <v>自力餐厅路口院内停车场经营成本测算表</v>
      </c>
      <c r="C10" s="31">
        <f>单位成本汇总表!D11</f>
        <v>40</v>
      </c>
      <c r="D10" s="33">
        <v>0.8</v>
      </c>
      <c r="E10" s="33">
        <v>0.2</v>
      </c>
      <c r="F10" s="33">
        <f t="shared" si="0"/>
        <v>0.5</v>
      </c>
    </row>
    <row r="11" ht="20" customHeight="1" spans="1:6">
      <c r="A11" s="31">
        <v>9</v>
      </c>
      <c r="B11" s="32" t="str">
        <f>单位成本汇总表!B12</f>
        <v>新正鑫前停车场经营成本测算表</v>
      </c>
      <c r="C11" s="31">
        <f>单位成本汇总表!D12</f>
        <v>25</v>
      </c>
      <c r="D11" s="33">
        <v>0.8</v>
      </c>
      <c r="E11" s="33">
        <v>0.05</v>
      </c>
      <c r="F11" s="33">
        <f t="shared" si="0"/>
        <v>0.425</v>
      </c>
    </row>
    <row r="12" ht="20" customHeight="1" spans="1:6">
      <c r="A12" s="31">
        <v>10</v>
      </c>
      <c r="B12" s="32" t="str">
        <f>单位成本汇总表!B13</f>
        <v>农贸市场前停车场经营成本测算表</v>
      </c>
      <c r="C12" s="31">
        <f>单位成本汇总表!D13</f>
        <v>22</v>
      </c>
      <c r="D12" s="33">
        <v>0.8</v>
      </c>
      <c r="E12" s="33">
        <v>0.05</v>
      </c>
      <c r="F12" s="33">
        <f t="shared" si="0"/>
        <v>0.425</v>
      </c>
    </row>
    <row r="13" ht="20" customHeight="1" spans="1:6">
      <c r="A13" s="31">
        <v>11</v>
      </c>
      <c r="B13" s="32" t="str">
        <f>单位成本汇总表!B14</f>
        <v>天马商场前停车场经营成本测算表</v>
      </c>
      <c r="C13" s="31">
        <f>单位成本汇总表!D14</f>
        <v>15</v>
      </c>
      <c r="D13" s="33">
        <v>0.8</v>
      </c>
      <c r="E13" s="33">
        <v>0.05</v>
      </c>
      <c r="F13" s="33">
        <f t="shared" si="0"/>
        <v>0.425</v>
      </c>
    </row>
    <row r="14" ht="20" customHeight="1" spans="1:6">
      <c r="A14" s="31">
        <v>12</v>
      </c>
      <c r="B14" s="32" t="str">
        <f>单位成本汇总表!B15</f>
        <v>楼兰清真寺前停车场经营成本测算表</v>
      </c>
      <c r="C14" s="31">
        <f>单位成本汇总表!D15</f>
        <v>10</v>
      </c>
      <c r="D14" s="33">
        <v>0.8</v>
      </c>
      <c r="E14" s="33">
        <v>0.05</v>
      </c>
      <c r="F14" s="33">
        <f t="shared" si="0"/>
        <v>0.425</v>
      </c>
    </row>
    <row r="15" ht="20" customHeight="1" spans="1:6">
      <c r="A15" s="34" t="s">
        <v>23</v>
      </c>
      <c r="B15" s="35"/>
      <c r="C15" s="35">
        <f>SUM(C3:C14)</f>
        <v>813</v>
      </c>
      <c r="D15" s="33">
        <f>(D3+D4+D5+D6+D7+D8+D9+D10+D11+D12+D13+D14)/12</f>
        <v>0.75</v>
      </c>
      <c r="E15" s="33">
        <f>(E3+E4+E5+E6+E7+E8+E9+E10+E11+E12+E13+E14)/12</f>
        <v>0.175</v>
      </c>
      <c r="F15" s="33">
        <f>(F3+F4+F5+F6+F7+F8+F9+F10+F11+F12+F13+F14)/12</f>
        <v>0.4625</v>
      </c>
    </row>
    <row r="16" ht="39" customHeight="1" spans="1:6">
      <c r="A16" s="36" t="s">
        <v>24</v>
      </c>
      <c r="B16" s="36"/>
      <c r="C16" s="36"/>
      <c r="D16" s="36"/>
      <c r="E16" s="36"/>
      <c r="F16" s="36"/>
    </row>
  </sheetData>
  <mergeCells count="3">
    <mergeCell ref="A1:F1"/>
    <mergeCell ref="A15:B15"/>
    <mergeCell ref="A16:F16"/>
  </mergeCells>
  <pageMargins left="0.75" right="0.75" top="1" bottom="1" header="0.5" footer="0.5"/>
  <pageSetup paperSize="9" scale="9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D26" sqref="D26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25</v>
      </c>
      <c r="B1" s="5"/>
      <c r="C1" s="5"/>
      <c r="D1" s="5"/>
      <c r="E1" s="5"/>
    </row>
    <row r="2" s="1" customFormat="1" ht="24" customHeight="1" spans="1:4">
      <c r="A2" s="6" t="s">
        <v>26</v>
      </c>
      <c r="B2" s="6"/>
      <c r="C2" s="4"/>
      <c r="D2" s="3"/>
    </row>
    <row r="3" s="1" customFormat="1" ht="20" customHeight="1" spans="1:5">
      <c r="A3" s="7" t="s">
        <v>27</v>
      </c>
      <c r="B3" s="7" t="s">
        <v>28</v>
      </c>
      <c r="C3" s="7" t="s">
        <v>29</v>
      </c>
      <c r="D3" s="7" t="s">
        <v>30</v>
      </c>
      <c r="E3" s="7" t="s">
        <v>31</v>
      </c>
    </row>
    <row r="4" s="1" customFormat="1" ht="20" customHeight="1" spans="1:5">
      <c r="A4" s="7"/>
      <c r="B4" s="7"/>
      <c r="C4" s="7"/>
      <c r="D4" s="7"/>
      <c r="E4" s="7"/>
    </row>
    <row r="5" s="1" customFormat="1" ht="20" customHeight="1" spans="1:5">
      <c r="A5" s="8" t="s">
        <v>32</v>
      </c>
      <c r="B5" s="9">
        <v>1</v>
      </c>
      <c r="C5" s="9"/>
      <c r="D5" s="10"/>
      <c r="E5" s="11"/>
    </row>
    <row r="6" s="2" customFormat="1" ht="20" customHeight="1" spans="1:5">
      <c r="A6" s="12" t="s">
        <v>33</v>
      </c>
      <c r="B6" s="9">
        <v>2</v>
      </c>
      <c r="C6" s="9" t="s">
        <v>34</v>
      </c>
      <c r="D6" s="13">
        <v>148</v>
      </c>
      <c r="E6" s="14"/>
    </row>
    <row r="7" s="2" customFormat="1" ht="20" customHeight="1" spans="1:5">
      <c r="A7" s="12" t="s">
        <v>35</v>
      </c>
      <c r="B7" s="9">
        <v>3</v>
      </c>
      <c r="C7" s="9" t="s">
        <v>36</v>
      </c>
      <c r="D7" s="13">
        <v>4000</v>
      </c>
      <c r="E7" s="14"/>
    </row>
    <row r="8" s="2" customFormat="1" ht="20" customHeight="1" spans="1:5">
      <c r="A8" s="12" t="s">
        <v>37</v>
      </c>
      <c r="B8" s="9">
        <v>4</v>
      </c>
      <c r="C8" s="13" t="s">
        <v>38</v>
      </c>
      <c r="D8" s="13">
        <v>1</v>
      </c>
      <c r="E8" s="14"/>
    </row>
    <row r="9" s="2" customFormat="1" ht="38" customHeight="1" spans="1:5">
      <c r="A9" s="12" t="s">
        <v>39</v>
      </c>
      <c r="B9" s="9">
        <v>5</v>
      </c>
      <c r="C9" s="13" t="s">
        <v>40</v>
      </c>
      <c r="D9" s="15"/>
      <c r="E9" s="16"/>
    </row>
    <row r="10" s="2" customFormat="1" ht="20" customHeight="1" spans="1:5">
      <c r="A10" s="8" t="s">
        <v>41</v>
      </c>
      <c r="B10" s="9"/>
      <c r="C10" s="17"/>
      <c r="D10" s="18">
        <f>D11+D12</f>
        <v>164000</v>
      </c>
      <c r="E10" s="16"/>
    </row>
    <row r="11" s="2" customFormat="1" ht="51" customHeight="1" spans="1:5">
      <c r="A11" s="12" t="s">
        <v>42</v>
      </c>
      <c r="B11" s="9">
        <v>6</v>
      </c>
      <c r="C11" s="13" t="s">
        <v>43</v>
      </c>
      <c r="D11" s="13">
        <v>148000</v>
      </c>
      <c r="E11" s="16"/>
    </row>
    <row r="12" s="2" customFormat="1" ht="38" customHeight="1" spans="1:5">
      <c r="A12" s="12" t="s">
        <v>44</v>
      </c>
      <c r="B12" s="9">
        <v>7</v>
      </c>
      <c r="C12" s="13" t="s">
        <v>45</v>
      </c>
      <c r="D12" s="13">
        <v>16000</v>
      </c>
      <c r="E12" s="16"/>
    </row>
    <row r="13" s="2" customFormat="1" ht="20" customHeight="1" spans="1:5">
      <c r="A13" s="8" t="s">
        <v>46</v>
      </c>
      <c r="B13" s="9"/>
      <c r="C13" s="18"/>
      <c r="D13" s="17">
        <f>D14+D15+D16+D17+D18+D19</f>
        <v>236740</v>
      </c>
      <c r="E13" s="14"/>
    </row>
    <row r="14" s="2" customFormat="1" ht="55" customHeight="1" spans="1:5">
      <c r="A14" s="12" t="s">
        <v>47</v>
      </c>
      <c r="B14" s="9">
        <v>8</v>
      </c>
      <c r="C14" s="13" t="s">
        <v>48</v>
      </c>
      <c r="D14" s="13">
        <v>115500</v>
      </c>
      <c r="E14" s="14"/>
    </row>
    <row r="15" s="2" customFormat="1" ht="54" customHeight="1" spans="1:5">
      <c r="A15" s="12" t="s">
        <v>49</v>
      </c>
      <c r="B15" s="9">
        <v>9</v>
      </c>
      <c r="C15" s="13" t="s">
        <v>50</v>
      </c>
      <c r="D15" s="13">
        <v>51600</v>
      </c>
      <c r="E15" s="14"/>
    </row>
    <row r="16" s="2" customFormat="1" ht="38" customHeight="1" spans="1:5">
      <c r="A16" s="12" t="s">
        <v>51</v>
      </c>
      <c r="B16" s="9">
        <v>10</v>
      </c>
      <c r="C16" s="13" t="s">
        <v>52</v>
      </c>
      <c r="D16" s="13">
        <v>64306</v>
      </c>
      <c r="E16" s="14"/>
    </row>
    <row r="17" s="2" customFormat="1" ht="38" customHeight="1" spans="1:5">
      <c r="A17" s="12" t="s">
        <v>53</v>
      </c>
      <c r="B17" s="9">
        <v>11</v>
      </c>
      <c r="C17" s="13" t="s">
        <v>54</v>
      </c>
      <c r="D17" s="13">
        <v>4500</v>
      </c>
      <c r="E17" s="14"/>
    </row>
    <row r="18" s="2" customFormat="1" ht="38" customHeight="1" spans="1:5">
      <c r="A18" s="12" t="s">
        <v>55</v>
      </c>
      <c r="B18" s="9">
        <v>12</v>
      </c>
      <c r="C18" s="13" t="s">
        <v>56</v>
      </c>
      <c r="D18" s="13"/>
      <c r="E18" s="14"/>
    </row>
    <row r="19" s="2" customFormat="1" ht="38" customHeight="1" spans="1:5">
      <c r="A19" s="12" t="s">
        <v>57</v>
      </c>
      <c r="B19" s="9">
        <v>13</v>
      </c>
      <c r="C19" s="13" t="s">
        <v>58</v>
      </c>
      <c r="D19" s="13">
        <v>834</v>
      </c>
      <c r="E19" s="14"/>
    </row>
    <row r="20" s="2" customFormat="1" ht="20" customHeight="1" spans="1:5">
      <c r="A20" s="8" t="s">
        <v>59</v>
      </c>
      <c r="B20" s="9"/>
      <c r="C20" s="17"/>
      <c r="D20" s="17">
        <f>D21+D22+D23+D24+D25+D26+D27</f>
        <v>96090</v>
      </c>
      <c r="E20" s="14"/>
    </row>
    <row r="21" s="2" customFormat="1" ht="38" customHeight="1" spans="1:5">
      <c r="A21" s="12" t="s">
        <v>60</v>
      </c>
      <c r="B21" s="9">
        <v>14</v>
      </c>
      <c r="C21" s="13" t="s">
        <v>61</v>
      </c>
      <c r="D21" s="13">
        <v>6750</v>
      </c>
      <c r="E21" s="14"/>
    </row>
    <row r="22" s="1" customFormat="1" ht="38" customHeight="1" spans="1:6">
      <c r="A22" s="12" t="s">
        <v>62</v>
      </c>
      <c r="B22" s="9">
        <v>15</v>
      </c>
      <c r="C22" s="13" t="s">
        <v>63</v>
      </c>
      <c r="D22" s="13">
        <v>140</v>
      </c>
      <c r="E22" s="14"/>
      <c r="F22" s="2"/>
    </row>
    <row r="23" s="1" customFormat="1" ht="38" customHeight="1" spans="1:6">
      <c r="A23" s="12" t="s">
        <v>64</v>
      </c>
      <c r="B23" s="9">
        <v>16</v>
      </c>
      <c r="C23" s="13" t="s">
        <v>65</v>
      </c>
      <c r="D23" s="13">
        <v>5600</v>
      </c>
      <c r="E23" s="14"/>
      <c r="F23" s="2"/>
    </row>
    <row r="24" s="1" customFormat="1" ht="38" customHeight="1" spans="1:6">
      <c r="A24" s="12" t="s">
        <v>66</v>
      </c>
      <c r="B24" s="9">
        <v>17</v>
      </c>
      <c r="C24" s="13" t="s">
        <v>67</v>
      </c>
      <c r="D24" s="13">
        <v>8880</v>
      </c>
      <c r="E24" s="14"/>
      <c r="F24" s="2"/>
    </row>
    <row r="25" s="1" customFormat="1" ht="38" customHeight="1" spans="1:6">
      <c r="A25" s="12" t="s">
        <v>68</v>
      </c>
      <c r="B25" s="9">
        <v>18</v>
      </c>
      <c r="C25" s="13" t="s">
        <v>69</v>
      </c>
      <c r="D25" s="13">
        <v>72000</v>
      </c>
      <c r="E25" s="14"/>
      <c r="F25" s="2"/>
    </row>
    <row r="26" s="1" customFormat="1" ht="38" customHeight="1" spans="1:6">
      <c r="A26" s="12" t="s">
        <v>70</v>
      </c>
      <c r="B26" s="9">
        <v>19</v>
      </c>
      <c r="C26" s="13" t="s">
        <v>71</v>
      </c>
      <c r="D26" s="13">
        <v>2400</v>
      </c>
      <c r="E26" s="14"/>
      <c r="F26" s="2"/>
    </row>
    <row r="27" s="1" customFormat="1" ht="38" customHeight="1" spans="1:6">
      <c r="A27" s="12" t="s">
        <v>72</v>
      </c>
      <c r="B27" s="9">
        <v>20</v>
      </c>
      <c r="C27" s="13" t="s">
        <v>73</v>
      </c>
      <c r="D27" s="13">
        <v>320</v>
      </c>
      <c r="E27" s="14"/>
      <c r="F27" s="2"/>
    </row>
    <row r="28" s="2" customFormat="1" ht="20" customHeight="1" spans="1:5">
      <c r="A28" s="8" t="s">
        <v>74</v>
      </c>
      <c r="B28" s="9"/>
      <c r="C28" s="18"/>
      <c r="D28" s="17">
        <f>D29+D30</f>
        <v>6000</v>
      </c>
      <c r="E28" s="14"/>
    </row>
    <row r="29" s="1" customFormat="1" ht="38" customHeight="1" spans="1:6">
      <c r="A29" s="12" t="s">
        <v>75</v>
      </c>
      <c r="B29" s="9">
        <v>21</v>
      </c>
      <c r="C29" s="13" t="s">
        <v>76</v>
      </c>
      <c r="D29" s="13">
        <v>3800</v>
      </c>
      <c r="E29" s="14"/>
      <c r="F29" s="2"/>
    </row>
    <row r="30" s="1" customFormat="1" ht="38" customHeight="1" spans="1:6">
      <c r="A30" s="12" t="s">
        <v>77</v>
      </c>
      <c r="B30" s="9">
        <v>22</v>
      </c>
      <c r="C30" s="13" t="s">
        <v>78</v>
      </c>
      <c r="D30" s="13">
        <v>2200</v>
      </c>
      <c r="E30" s="14"/>
      <c r="F30" s="2"/>
    </row>
    <row r="31" s="1" customFormat="1" ht="20" customHeight="1" spans="1:6">
      <c r="A31" s="8" t="s">
        <v>79</v>
      </c>
      <c r="B31" s="18"/>
      <c r="C31" s="18" t="s">
        <v>80</v>
      </c>
      <c r="D31" s="19">
        <v>0</v>
      </c>
      <c r="E31" s="14"/>
      <c r="F31" s="2"/>
    </row>
    <row r="32" s="1" customFormat="1" ht="20" customHeight="1" spans="1:6">
      <c r="A32" s="8" t="s">
        <v>81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82</v>
      </c>
      <c r="B33" s="9">
        <v>23</v>
      </c>
      <c r="C33" s="20" t="s">
        <v>83</v>
      </c>
      <c r="D33" s="13"/>
      <c r="E33" s="14"/>
      <c r="F33" s="2"/>
    </row>
    <row r="34" s="1" customFormat="1" ht="38" customHeight="1" spans="1:6">
      <c r="A34" s="12" t="s">
        <v>84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85</v>
      </c>
      <c r="B35" s="18"/>
      <c r="C35" s="13" t="s">
        <v>86</v>
      </c>
      <c r="D35" s="19">
        <f>D31*0.25*0.2</f>
        <v>0</v>
      </c>
      <c r="E35" s="14"/>
      <c r="F35" s="2"/>
    </row>
    <row r="36" s="2" customFormat="1" ht="20" customHeight="1" spans="1:5">
      <c r="A36" s="8" t="s">
        <v>87</v>
      </c>
      <c r="B36" s="9"/>
      <c r="C36" s="13"/>
      <c r="D36" s="19">
        <f>D35+D32+D28+D20+D13+D10</f>
        <v>502830</v>
      </c>
      <c r="E36" s="14"/>
    </row>
    <row r="37" s="2" customFormat="1" ht="26" customHeight="1" spans="1:5">
      <c r="A37" s="8" t="s">
        <v>88</v>
      </c>
      <c r="B37" s="9"/>
      <c r="C37" s="18"/>
      <c r="D37" s="19">
        <f>D36/D6</f>
        <v>3397.5</v>
      </c>
      <c r="E37" s="14"/>
    </row>
    <row r="38" s="1" customFormat="1" ht="20" customHeight="1" spans="1:4">
      <c r="A38" s="22" t="s">
        <v>89</v>
      </c>
      <c r="B38" s="22"/>
      <c r="C38" s="22"/>
      <c r="D38" s="22"/>
    </row>
    <row r="39" ht="14.4" spans="1:4">
      <c r="A39" s="22"/>
      <c r="B39" s="22"/>
      <c r="C39" s="22"/>
      <c r="D39" s="22"/>
    </row>
    <row r="40" ht="14.4" spans="1:1">
      <c r="A40" s="24"/>
    </row>
  </sheetData>
  <mergeCells count="9">
    <mergeCell ref="A1:E1"/>
    <mergeCell ref="A2:C2"/>
    <mergeCell ref="A3:A4"/>
    <mergeCell ref="B3:B4"/>
    <mergeCell ref="C3:C4"/>
    <mergeCell ref="C33:C34"/>
    <mergeCell ref="D3:D4"/>
    <mergeCell ref="E3:E4"/>
    <mergeCell ref="A38:D39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32" workbookViewId="0">
      <selection activeCell="D12" sqref="D1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90</v>
      </c>
      <c r="B1" s="5"/>
      <c r="C1" s="5"/>
      <c r="D1" s="5"/>
      <c r="E1" s="5"/>
    </row>
    <row r="2" s="1" customFormat="1" ht="24" customHeight="1" spans="1:4">
      <c r="A2" s="6" t="s">
        <v>91</v>
      </c>
      <c r="B2" s="6"/>
      <c r="C2" s="4"/>
      <c r="D2" s="3"/>
    </row>
    <row r="3" s="1" customFormat="1" ht="17.1" customHeight="1" spans="1:5">
      <c r="A3" s="7" t="s">
        <v>27</v>
      </c>
      <c r="B3" s="7" t="s">
        <v>28</v>
      </c>
      <c r="C3" s="7" t="s">
        <v>29</v>
      </c>
      <c r="D3" s="7" t="s">
        <v>30</v>
      </c>
      <c r="E3" s="7" t="s">
        <v>31</v>
      </c>
    </row>
    <row r="4" s="1" customFormat="1" ht="17.1" customHeight="1" spans="1:5">
      <c r="A4" s="7"/>
      <c r="B4" s="7"/>
      <c r="C4" s="7"/>
      <c r="D4" s="7"/>
      <c r="E4" s="7"/>
    </row>
    <row r="5" s="1" customFormat="1" ht="20" customHeight="1" spans="1:5">
      <c r="A5" s="8" t="s">
        <v>32</v>
      </c>
      <c r="B5" s="9">
        <v>1</v>
      </c>
      <c r="C5" s="9"/>
      <c r="D5" s="10"/>
      <c r="E5" s="11"/>
    </row>
    <row r="6" s="2" customFormat="1" ht="20" customHeight="1" spans="1:5">
      <c r="A6" s="12" t="s">
        <v>33</v>
      </c>
      <c r="B6" s="9">
        <v>2</v>
      </c>
      <c r="C6" s="9" t="s">
        <v>34</v>
      </c>
      <c r="D6" s="13">
        <v>152</v>
      </c>
      <c r="E6" s="14"/>
    </row>
    <row r="7" s="2" customFormat="1" ht="20" customHeight="1" spans="1:5">
      <c r="A7" s="12" t="s">
        <v>35</v>
      </c>
      <c r="B7" s="9">
        <v>3</v>
      </c>
      <c r="C7" s="9" t="s">
        <v>92</v>
      </c>
      <c r="D7" s="13">
        <v>5200</v>
      </c>
      <c r="E7" s="14"/>
    </row>
    <row r="8" s="2" customFormat="1" ht="20" customHeight="1" spans="1:5">
      <c r="A8" s="12" t="s">
        <v>37</v>
      </c>
      <c r="B8" s="9">
        <v>4</v>
      </c>
      <c r="C8" s="13" t="s">
        <v>93</v>
      </c>
      <c r="D8" s="13">
        <v>1</v>
      </c>
      <c r="E8" s="14"/>
    </row>
    <row r="9" s="2" customFormat="1" ht="38" customHeight="1" spans="1:5">
      <c r="A9" s="12" t="s">
        <v>39</v>
      </c>
      <c r="B9" s="9">
        <v>5</v>
      </c>
      <c r="C9" s="13" t="s">
        <v>40</v>
      </c>
      <c r="D9" s="15"/>
      <c r="E9" s="16"/>
    </row>
    <row r="10" s="2" customFormat="1" ht="20" customHeight="1" spans="1:5">
      <c r="A10" s="8" t="s">
        <v>41</v>
      </c>
      <c r="B10" s="9"/>
      <c r="C10" s="17"/>
      <c r="D10" s="18">
        <f>D11+D12</f>
        <v>213200</v>
      </c>
      <c r="E10" s="16"/>
    </row>
    <row r="11" s="2" customFormat="1" ht="51" customHeight="1" spans="1:5">
      <c r="A11" s="12" t="s">
        <v>42</v>
      </c>
      <c r="B11" s="9">
        <v>6</v>
      </c>
      <c r="C11" s="13" t="s">
        <v>94</v>
      </c>
      <c r="D11" s="13">
        <v>192400</v>
      </c>
      <c r="E11" s="16"/>
    </row>
    <row r="12" s="2" customFormat="1" ht="38" customHeight="1" spans="1:5">
      <c r="A12" s="12" t="s">
        <v>44</v>
      </c>
      <c r="B12" s="9">
        <v>7</v>
      </c>
      <c r="C12" s="13" t="s">
        <v>45</v>
      </c>
      <c r="D12" s="13">
        <v>20800</v>
      </c>
      <c r="E12" s="16"/>
    </row>
    <row r="13" s="2" customFormat="1" ht="20" customHeight="1" spans="1:5">
      <c r="A13" s="8" t="s">
        <v>46</v>
      </c>
      <c r="B13" s="9"/>
      <c r="C13" s="18"/>
      <c r="D13" s="17">
        <f>D14+D15+D16+D17+D18+D19</f>
        <v>236740</v>
      </c>
      <c r="E13" s="14"/>
    </row>
    <row r="14" s="2" customFormat="1" ht="55" customHeight="1" spans="1:5">
      <c r="A14" s="12" t="s">
        <v>47</v>
      </c>
      <c r="B14" s="9">
        <v>8</v>
      </c>
      <c r="C14" s="13" t="s">
        <v>48</v>
      </c>
      <c r="D14" s="13">
        <v>115500</v>
      </c>
      <c r="E14" s="14"/>
    </row>
    <row r="15" s="2" customFormat="1" ht="54" customHeight="1" spans="1:5">
      <c r="A15" s="12" t="s">
        <v>49</v>
      </c>
      <c r="B15" s="9">
        <v>9</v>
      </c>
      <c r="C15" s="13" t="s">
        <v>50</v>
      </c>
      <c r="D15" s="13">
        <v>51600</v>
      </c>
      <c r="E15" s="14"/>
    </row>
    <row r="16" s="2" customFormat="1" ht="38" customHeight="1" spans="1:5">
      <c r="A16" s="12" t="s">
        <v>51</v>
      </c>
      <c r="B16" s="9">
        <v>10</v>
      </c>
      <c r="C16" s="13" t="s">
        <v>52</v>
      </c>
      <c r="D16" s="13">
        <v>64306</v>
      </c>
      <c r="E16" s="14"/>
    </row>
    <row r="17" s="2" customFormat="1" ht="38" customHeight="1" spans="1:5">
      <c r="A17" s="12" t="s">
        <v>53</v>
      </c>
      <c r="B17" s="9">
        <v>11</v>
      </c>
      <c r="C17" s="13" t="s">
        <v>54</v>
      </c>
      <c r="D17" s="13">
        <v>4500</v>
      </c>
      <c r="E17" s="14"/>
    </row>
    <row r="18" s="2" customFormat="1" ht="38" customHeight="1" spans="1:5">
      <c r="A18" s="12" t="s">
        <v>55</v>
      </c>
      <c r="B18" s="9">
        <v>12</v>
      </c>
      <c r="C18" s="13" t="s">
        <v>56</v>
      </c>
      <c r="D18" s="13"/>
      <c r="E18" s="14"/>
    </row>
    <row r="19" s="2" customFormat="1" ht="38" customHeight="1" spans="1:5">
      <c r="A19" s="12" t="s">
        <v>57</v>
      </c>
      <c r="B19" s="9">
        <v>13</v>
      </c>
      <c r="C19" s="13" t="s">
        <v>58</v>
      </c>
      <c r="D19" s="13">
        <v>834</v>
      </c>
      <c r="E19" s="14"/>
    </row>
    <row r="20" s="2" customFormat="1" ht="20" customHeight="1" spans="1:5">
      <c r="A20" s="8" t="s">
        <v>59</v>
      </c>
      <c r="B20" s="9"/>
      <c r="C20" s="17"/>
      <c r="D20" s="17">
        <f>D21+D22+D23+D24+D25+D26+D27</f>
        <v>111276</v>
      </c>
      <c r="E20" s="14"/>
    </row>
    <row r="21" s="2" customFormat="1" ht="38" customHeight="1" spans="1:5">
      <c r="A21" s="12" t="s">
        <v>60</v>
      </c>
      <c r="B21" s="9">
        <v>14</v>
      </c>
      <c r="C21" s="13" t="s">
        <v>95</v>
      </c>
      <c r="D21" s="13"/>
      <c r="E21" s="14"/>
    </row>
    <row r="22" s="1" customFormat="1" ht="38" customHeight="1" spans="1:6">
      <c r="A22" s="12" t="s">
        <v>62</v>
      </c>
      <c r="B22" s="9">
        <v>15</v>
      </c>
      <c r="C22" s="13" t="s">
        <v>63</v>
      </c>
      <c r="D22" s="13">
        <v>140</v>
      </c>
      <c r="E22" s="14"/>
      <c r="F22" s="2"/>
    </row>
    <row r="23" s="1" customFormat="1" ht="38" customHeight="1" spans="1:6">
      <c r="A23" s="12" t="s">
        <v>64</v>
      </c>
      <c r="B23" s="9">
        <v>16</v>
      </c>
      <c r="C23" s="13" t="s">
        <v>65</v>
      </c>
      <c r="D23" s="13">
        <v>5600</v>
      </c>
      <c r="E23" s="14"/>
      <c r="F23" s="2"/>
    </row>
    <row r="24" s="1" customFormat="1" ht="38" customHeight="1" spans="1:6">
      <c r="A24" s="12" t="s">
        <v>66</v>
      </c>
      <c r="B24" s="9">
        <v>17</v>
      </c>
      <c r="C24" s="13" t="s">
        <v>96</v>
      </c>
      <c r="D24" s="13">
        <v>9120</v>
      </c>
      <c r="E24" s="14"/>
      <c r="F24" s="2"/>
    </row>
    <row r="25" s="1" customFormat="1" ht="38" customHeight="1" spans="1:6">
      <c r="A25" s="12" t="s">
        <v>68</v>
      </c>
      <c r="B25" s="9">
        <v>18</v>
      </c>
      <c r="C25" s="13" t="s">
        <v>97</v>
      </c>
      <c r="D25" s="13">
        <v>93600</v>
      </c>
      <c r="E25" s="14"/>
      <c r="F25" s="2"/>
    </row>
    <row r="26" s="1" customFormat="1" ht="38" customHeight="1" spans="1:6">
      <c r="A26" s="12" t="s">
        <v>70</v>
      </c>
      <c r="B26" s="9">
        <v>19</v>
      </c>
      <c r="C26" s="13" t="s">
        <v>71</v>
      </c>
      <c r="D26" s="13">
        <v>2400</v>
      </c>
      <c r="E26" s="14"/>
      <c r="F26" s="2"/>
    </row>
    <row r="27" s="1" customFormat="1" ht="38" customHeight="1" spans="1:6">
      <c r="A27" s="12" t="s">
        <v>72</v>
      </c>
      <c r="B27" s="9">
        <v>20</v>
      </c>
      <c r="C27" s="13" t="s">
        <v>98</v>
      </c>
      <c r="D27" s="13">
        <v>416</v>
      </c>
      <c r="E27" s="14"/>
      <c r="F27" s="2"/>
    </row>
    <row r="28" s="2" customFormat="1" ht="20" customHeight="1" spans="1:5">
      <c r="A28" s="8" t="s">
        <v>74</v>
      </c>
      <c r="B28" s="9"/>
      <c r="C28" s="18"/>
      <c r="D28" s="17">
        <f>D29+D30</f>
        <v>6080</v>
      </c>
      <c r="E28" s="14"/>
    </row>
    <row r="29" s="1" customFormat="1" ht="38" customHeight="1" spans="1:6">
      <c r="A29" s="12" t="s">
        <v>75</v>
      </c>
      <c r="B29" s="9">
        <v>21</v>
      </c>
      <c r="C29" s="13" t="s">
        <v>76</v>
      </c>
      <c r="D29" s="13">
        <v>3800</v>
      </c>
      <c r="E29" s="14"/>
      <c r="F29" s="2"/>
    </row>
    <row r="30" s="1" customFormat="1" ht="38" customHeight="1" spans="1:6">
      <c r="A30" s="12" t="s">
        <v>77</v>
      </c>
      <c r="B30" s="9">
        <v>22</v>
      </c>
      <c r="C30" s="13" t="s">
        <v>99</v>
      </c>
      <c r="D30" s="13">
        <v>2280</v>
      </c>
      <c r="E30" s="14"/>
      <c r="F30" s="2"/>
    </row>
    <row r="31" s="1" customFormat="1" ht="20" customHeight="1" spans="1:6">
      <c r="A31" s="8" t="s">
        <v>79</v>
      </c>
      <c r="B31" s="18"/>
      <c r="C31" s="18" t="s">
        <v>80</v>
      </c>
      <c r="D31" s="19">
        <v>0</v>
      </c>
      <c r="E31" s="14"/>
      <c r="F31" s="2"/>
    </row>
    <row r="32" s="1" customFormat="1" ht="20" customHeight="1" spans="1:6">
      <c r="A32" s="8" t="s">
        <v>81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82</v>
      </c>
      <c r="B33" s="9">
        <v>23</v>
      </c>
      <c r="C33" s="20" t="s">
        <v>83</v>
      </c>
      <c r="D33" s="13"/>
      <c r="E33" s="14"/>
      <c r="F33" s="2"/>
    </row>
    <row r="34" s="1" customFormat="1" ht="38" customHeight="1" spans="1:6">
      <c r="A34" s="12" t="s">
        <v>84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85</v>
      </c>
      <c r="B35" s="18"/>
      <c r="C35" s="13" t="s">
        <v>100</v>
      </c>
      <c r="D35" s="19">
        <f>D31*0.25*0.2</f>
        <v>0</v>
      </c>
      <c r="E35" s="14"/>
      <c r="F35" s="2"/>
    </row>
    <row r="36" s="2" customFormat="1" ht="26" customHeight="1" spans="1:5">
      <c r="A36" s="8" t="s">
        <v>87</v>
      </c>
      <c r="B36" s="9"/>
      <c r="C36" s="13"/>
      <c r="D36" s="19">
        <f>D35+D32+D28+D20+D13+D10</f>
        <v>567296</v>
      </c>
      <c r="E36" s="14"/>
    </row>
    <row r="37" s="2" customFormat="1" ht="28" customHeight="1" spans="1:5">
      <c r="A37" s="8" t="s">
        <v>88</v>
      </c>
      <c r="B37" s="9"/>
      <c r="C37" s="18"/>
      <c r="D37" s="19">
        <f>D36/D6</f>
        <v>3732.21052631579</v>
      </c>
      <c r="E37" s="14"/>
    </row>
    <row r="38" s="1" customFormat="1" ht="20" customHeight="1" spans="1:4">
      <c r="A38" s="22" t="s">
        <v>101</v>
      </c>
      <c r="B38" s="22"/>
      <c r="C38" s="22"/>
      <c r="D38" s="22"/>
    </row>
    <row r="39" ht="14.4" spans="1:4">
      <c r="A39" s="22"/>
      <c r="B39" s="22"/>
      <c r="C39" s="22"/>
      <c r="D39" s="22"/>
    </row>
  </sheetData>
  <mergeCells count="9">
    <mergeCell ref="A1:E1"/>
    <mergeCell ref="A2:C2"/>
    <mergeCell ref="A3:A4"/>
    <mergeCell ref="B3:B4"/>
    <mergeCell ref="C3:C4"/>
    <mergeCell ref="C33:C34"/>
    <mergeCell ref="D3:D4"/>
    <mergeCell ref="E3:E4"/>
    <mergeCell ref="A38:D39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30" workbookViewId="0">
      <selection activeCell="J15" sqref="J15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102</v>
      </c>
      <c r="B1" s="5"/>
      <c r="C1" s="5"/>
      <c r="D1" s="5"/>
      <c r="E1" s="5"/>
    </row>
    <row r="2" s="1" customFormat="1" ht="24" customHeight="1" spans="1:4">
      <c r="A2" s="6" t="s">
        <v>103</v>
      </c>
      <c r="B2" s="6"/>
      <c r="C2" s="4"/>
      <c r="D2" s="3"/>
    </row>
    <row r="3" s="1" customFormat="1" ht="17.1" customHeight="1" spans="1:5">
      <c r="A3" s="7" t="s">
        <v>27</v>
      </c>
      <c r="B3" s="7" t="s">
        <v>28</v>
      </c>
      <c r="C3" s="7" t="s">
        <v>29</v>
      </c>
      <c r="D3" s="7" t="s">
        <v>30</v>
      </c>
      <c r="E3" s="7" t="s">
        <v>31</v>
      </c>
    </row>
    <row r="4" s="1" customFormat="1" ht="17.1" customHeight="1" spans="1:5">
      <c r="A4" s="7"/>
      <c r="B4" s="7"/>
      <c r="C4" s="7"/>
      <c r="D4" s="7"/>
      <c r="E4" s="7"/>
    </row>
    <row r="5" s="1" customFormat="1" ht="20" customHeight="1" spans="1:5">
      <c r="A5" s="8" t="s">
        <v>32</v>
      </c>
      <c r="B5" s="9">
        <v>1</v>
      </c>
      <c r="C5" s="9"/>
      <c r="D5" s="10"/>
      <c r="E5" s="11"/>
    </row>
    <row r="6" s="2" customFormat="1" ht="20" customHeight="1" spans="1:5">
      <c r="A6" s="12" t="s">
        <v>33</v>
      </c>
      <c r="B6" s="9">
        <v>2</v>
      </c>
      <c r="C6" s="9" t="s">
        <v>34</v>
      </c>
      <c r="D6" s="13">
        <v>36</v>
      </c>
      <c r="E6" s="14"/>
    </row>
    <row r="7" s="2" customFormat="1" ht="20" customHeight="1" spans="1:5">
      <c r="A7" s="12" t="s">
        <v>35</v>
      </c>
      <c r="B7" s="9">
        <v>3</v>
      </c>
      <c r="C7" s="9" t="s">
        <v>104</v>
      </c>
      <c r="D7" s="13">
        <v>850</v>
      </c>
      <c r="E7" s="14"/>
    </row>
    <row r="8" s="2" customFormat="1" ht="20" customHeight="1" spans="1:5">
      <c r="A8" s="12" t="s">
        <v>37</v>
      </c>
      <c r="B8" s="9">
        <v>4</v>
      </c>
      <c r="C8" s="13" t="s">
        <v>105</v>
      </c>
      <c r="D8" s="13">
        <v>1</v>
      </c>
      <c r="E8" s="14"/>
    </row>
    <row r="9" s="2" customFormat="1" ht="38" customHeight="1" spans="1:5">
      <c r="A9" s="12" t="s">
        <v>39</v>
      </c>
      <c r="B9" s="9">
        <v>5</v>
      </c>
      <c r="C9" s="13" t="s">
        <v>40</v>
      </c>
      <c r="D9" s="15"/>
      <c r="E9" s="16"/>
    </row>
    <row r="10" s="2" customFormat="1" ht="20" customHeight="1" spans="1:5">
      <c r="A10" s="8" t="s">
        <v>41</v>
      </c>
      <c r="B10" s="9"/>
      <c r="C10" s="17"/>
      <c r="D10" s="18">
        <f>D11+D12</f>
        <v>34850</v>
      </c>
      <c r="E10" s="16"/>
    </row>
    <row r="11" s="2" customFormat="1" ht="51" customHeight="1" spans="1:5">
      <c r="A11" s="12" t="s">
        <v>42</v>
      </c>
      <c r="B11" s="9">
        <v>6</v>
      </c>
      <c r="C11" s="13" t="s">
        <v>106</v>
      </c>
      <c r="D11" s="13">
        <v>31450</v>
      </c>
      <c r="E11" s="16"/>
    </row>
    <row r="12" s="2" customFormat="1" ht="38" customHeight="1" spans="1:5">
      <c r="A12" s="12" t="s">
        <v>44</v>
      </c>
      <c r="B12" s="9">
        <v>7</v>
      </c>
      <c r="C12" s="13" t="s">
        <v>45</v>
      </c>
      <c r="D12" s="13">
        <v>3400</v>
      </c>
      <c r="E12" s="16"/>
    </row>
    <row r="13" s="2" customFormat="1" ht="20" customHeight="1" spans="1:5">
      <c r="A13" s="8" t="s">
        <v>46</v>
      </c>
      <c r="B13" s="9"/>
      <c r="C13" s="18"/>
      <c r="D13" s="17">
        <f>D14+D15+D16+D17+D18+D19</f>
        <v>236740</v>
      </c>
      <c r="E13" s="14"/>
    </row>
    <row r="14" s="2" customFormat="1" ht="55" customHeight="1" spans="1:5">
      <c r="A14" s="12" t="s">
        <v>47</v>
      </c>
      <c r="B14" s="9">
        <v>8</v>
      </c>
      <c r="C14" s="13" t="s">
        <v>48</v>
      </c>
      <c r="D14" s="13">
        <v>115500</v>
      </c>
      <c r="E14" s="14"/>
    </row>
    <row r="15" s="2" customFormat="1" ht="54" customHeight="1" spans="1:5">
      <c r="A15" s="12" t="s">
        <v>49</v>
      </c>
      <c r="B15" s="9">
        <v>9</v>
      </c>
      <c r="C15" s="13" t="s">
        <v>50</v>
      </c>
      <c r="D15" s="13">
        <v>51600</v>
      </c>
      <c r="E15" s="14"/>
    </row>
    <row r="16" s="2" customFormat="1" ht="38" customHeight="1" spans="1:5">
      <c r="A16" s="12" t="s">
        <v>51</v>
      </c>
      <c r="B16" s="9">
        <v>10</v>
      </c>
      <c r="C16" s="13" t="s">
        <v>52</v>
      </c>
      <c r="D16" s="13">
        <v>64306</v>
      </c>
      <c r="E16" s="14"/>
    </row>
    <row r="17" s="2" customFormat="1" ht="38" customHeight="1" spans="1:5">
      <c r="A17" s="12" t="s">
        <v>53</v>
      </c>
      <c r="B17" s="9">
        <v>11</v>
      </c>
      <c r="C17" s="13" t="s">
        <v>54</v>
      </c>
      <c r="D17" s="13">
        <v>4500</v>
      </c>
      <c r="E17" s="14"/>
    </row>
    <row r="18" s="2" customFormat="1" ht="38" customHeight="1" spans="1:5">
      <c r="A18" s="12" t="s">
        <v>55</v>
      </c>
      <c r="B18" s="9">
        <v>12</v>
      </c>
      <c r="C18" s="13" t="s">
        <v>56</v>
      </c>
      <c r="D18" s="13"/>
      <c r="E18" s="14"/>
    </row>
    <row r="19" s="2" customFormat="1" ht="38" customHeight="1" spans="1:5">
      <c r="A19" s="12" t="s">
        <v>57</v>
      </c>
      <c r="B19" s="9">
        <v>13</v>
      </c>
      <c r="C19" s="13" t="s">
        <v>58</v>
      </c>
      <c r="D19" s="13">
        <v>834</v>
      </c>
      <c r="E19" s="14"/>
    </row>
    <row r="20" s="2" customFormat="1" ht="20" customHeight="1" spans="1:5">
      <c r="A20" s="8" t="s">
        <v>59</v>
      </c>
      <c r="B20" s="9"/>
      <c r="C20" s="17"/>
      <c r="D20" s="17">
        <f>D21+D22+D23+D24+D25+D26+D27</f>
        <v>29843</v>
      </c>
      <c r="E20" s="14"/>
    </row>
    <row r="21" s="2" customFormat="1" ht="38" customHeight="1" spans="1:5">
      <c r="A21" s="12" t="s">
        <v>60</v>
      </c>
      <c r="B21" s="9">
        <v>14</v>
      </c>
      <c r="C21" s="13" t="s">
        <v>107</v>
      </c>
      <c r="D21" s="13">
        <v>4163</v>
      </c>
      <c r="E21" s="14"/>
    </row>
    <row r="22" s="1" customFormat="1" ht="38" customHeight="1" spans="1:6">
      <c r="A22" s="12" t="s">
        <v>62</v>
      </c>
      <c r="B22" s="9">
        <v>15</v>
      </c>
      <c r="C22" s="13" t="s">
        <v>63</v>
      </c>
      <c r="D22" s="13">
        <v>140</v>
      </c>
      <c r="E22" s="14"/>
      <c r="F22" s="2"/>
    </row>
    <row r="23" s="1" customFormat="1" ht="38" customHeight="1" spans="1:6">
      <c r="A23" s="12" t="s">
        <v>64</v>
      </c>
      <c r="B23" s="9">
        <v>16</v>
      </c>
      <c r="C23" s="13" t="s">
        <v>65</v>
      </c>
      <c r="D23" s="13">
        <v>5600</v>
      </c>
      <c r="E23" s="14"/>
      <c r="F23" s="2"/>
    </row>
    <row r="24" s="1" customFormat="1" ht="38" customHeight="1" spans="1:6">
      <c r="A24" s="12" t="s">
        <v>66</v>
      </c>
      <c r="B24" s="9">
        <v>17</v>
      </c>
      <c r="C24" s="13" t="s">
        <v>108</v>
      </c>
      <c r="D24" s="13">
        <v>2160</v>
      </c>
      <c r="E24" s="14"/>
      <c r="F24" s="2"/>
    </row>
    <row r="25" s="1" customFormat="1" ht="38" customHeight="1" spans="1:6">
      <c r="A25" s="12" t="s">
        <v>68</v>
      </c>
      <c r="B25" s="9">
        <v>18</v>
      </c>
      <c r="C25" s="13" t="s">
        <v>109</v>
      </c>
      <c r="D25" s="13">
        <v>15300</v>
      </c>
      <c r="E25" s="14"/>
      <c r="F25" s="2"/>
    </row>
    <row r="26" s="1" customFormat="1" ht="38" customHeight="1" spans="1:6">
      <c r="A26" s="12" t="s">
        <v>70</v>
      </c>
      <c r="B26" s="9">
        <v>19</v>
      </c>
      <c r="C26" s="13" t="s">
        <v>71</v>
      </c>
      <c r="D26" s="13">
        <v>2400</v>
      </c>
      <c r="E26" s="14"/>
      <c r="F26" s="2"/>
    </row>
    <row r="27" s="1" customFormat="1" ht="38" customHeight="1" spans="1:6">
      <c r="A27" s="12" t="s">
        <v>72</v>
      </c>
      <c r="B27" s="9">
        <v>20</v>
      </c>
      <c r="C27" s="13" t="s">
        <v>110</v>
      </c>
      <c r="D27" s="13">
        <v>80</v>
      </c>
      <c r="E27" s="14"/>
      <c r="F27" s="2"/>
    </row>
    <row r="28" s="2" customFormat="1" ht="20" customHeight="1" spans="1:5">
      <c r="A28" s="8" t="s">
        <v>74</v>
      </c>
      <c r="B28" s="9"/>
      <c r="C28" s="18"/>
      <c r="D28" s="17">
        <f>D29+D30</f>
        <v>2740</v>
      </c>
      <c r="E28" s="14"/>
    </row>
    <row r="29" s="1" customFormat="1" ht="38" customHeight="1" spans="1:6">
      <c r="A29" s="12" t="s">
        <v>75</v>
      </c>
      <c r="B29" s="9">
        <v>21</v>
      </c>
      <c r="C29" s="13" t="s">
        <v>111</v>
      </c>
      <c r="D29" s="13">
        <v>2200</v>
      </c>
      <c r="E29" s="14"/>
      <c r="F29" s="2"/>
    </row>
    <row r="30" s="1" customFormat="1" ht="38" customHeight="1" spans="1:6">
      <c r="A30" s="12" t="s">
        <v>77</v>
      </c>
      <c r="B30" s="9">
        <v>22</v>
      </c>
      <c r="C30" s="13" t="s">
        <v>112</v>
      </c>
      <c r="D30" s="13">
        <v>540</v>
      </c>
      <c r="E30" s="14"/>
      <c r="F30" s="2"/>
    </row>
    <row r="31" s="1" customFormat="1" ht="20" customHeight="1" spans="1:6">
      <c r="A31" s="8" t="s">
        <v>79</v>
      </c>
      <c r="B31" s="18"/>
      <c r="C31" s="18" t="s">
        <v>80</v>
      </c>
      <c r="D31" s="19">
        <v>0</v>
      </c>
      <c r="E31" s="14"/>
      <c r="F31" s="2"/>
    </row>
    <row r="32" s="1" customFormat="1" ht="20" customHeight="1" spans="1:6">
      <c r="A32" s="8" t="s">
        <v>81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82</v>
      </c>
      <c r="B33" s="9">
        <v>23</v>
      </c>
      <c r="C33" s="20" t="s">
        <v>83</v>
      </c>
      <c r="D33" s="13"/>
      <c r="E33" s="14"/>
      <c r="F33" s="2"/>
    </row>
    <row r="34" s="1" customFormat="1" ht="38" customHeight="1" spans="1:6">
      <c r="A34" s="12" t="s">
        <v>84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85</v>
      </c>
      <c r="B35" s="18"/>
      <c r="C35" s="13" t="s">
        <v>86</v>
      </c>
      <c r="D35" s="19">
        <f>D31*0.25*0.2</f>
        <v>0</v>
      </c>
      <c r="E35" s="14"/>
      <c r="F35" s="2"/>
    </row>
    <row r="36" s="2" customFormat="1" ht="38" customHeight="1" spans="1:5">
      <c r="A36" s="8" t="s">
        <v>87</v>
      </c>
      <c r="B36" s="9"/>
      <c r="C36" s="13"/>
      <c r="D36" s="19">
        <f>D35+D32+D28+D20+D13+D10</f>
        <v>304173</v>
      </c>
      <c r="E36" s="14"/>
    </row>
    <row r="37" s="2" customFormat="1" ht="38" customHeight="1" spans="1:5">
      <c r="A37" s="8" t="s">
        <v>88</v>
      </c>
      <c r="B37" s="9"/>
      <c r="C37" s="18"/>
      <c r="D37" s="19">
        <f>D36/D6</f>
        <v>8449.25</v>
      </c>
      <c r="E37" s="14"/>
    </row>
    <row r="38" s="1" customFormat="1" ht="35" customHeight="1" spans="1:4">
      <c r="A38" s="22" t="s">
        <v>113</v>
      </c>
      <c r="B38" s="22"/>
      <c r="C38" s="22"/>
      <c r="D38" s="22"/>
    </row>
  </sheetData>
  <mergeCells count="9">
    <mergeCell ref="A1:E1"/>
    <mergeCell ref="A2:C2"/>
    <mergeCell ref="A38:D38"/>
    <mergeCell ref="A3:A4"/>
    <mergeCell ref="B3:B4"/>
    <mergeCell ref="C3:C4"/>
    <mergeCell ref="C33:C3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28" workbookViewId="0">
      <selection activeCell="D12" sqref="D1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114</v>
      </c>
      <c r="B1" s="5"/>
      <c r="C1" s="5"/>
      <c r="D1" s="5"/>
      <c r="E1" s="5"/>
    </row>
    <row r="2" s="1" customFormat="1" ht="24" customHeight="1" spans="1:4">
      <c r="A2" s="6" t="s">
        <v>115</v>
      </c>
      <c r="B2" s="6"/>
      <c r="C2" s="4"/>
      <c r="D2" s="3"/>
    </row>
    <row r="3" s="1" customFormat="1" ht="17.1" customHeight="1" spans="1:5">
      <c r="A3" s="7" t="s">
        <v>27</v>
      </c>
      <c r="B3" s="7" t="s">
        <v>28</v>
      </c>
      <c r="C3" s="7" t="s">
        <v>29</v>
      </c>
      <c r="D3" s="7" t="s">
        <v>30</v>
      </c>
      <c r="E3" s="7" t="s">
        <v>31</v>
      </c>
    </row>
    <row r="4" s="1" customFormat="1" ht="17.1" customHeight="1" spans="1:5">
      <c r="A4" s="7"/>
      <c r="B4" s="7"/>
      <c r="C4" s="7"/>
      <c r="D4" s="7"/>
      <c r="E4" s="7"/>
    </row>
    <row r="5" s="1" customFormat="1" ht="20" customHeight="1" spans="1:5">
      <c r="A5" s="8" t="s">
        <v>32</v>
      </c>
      <c r="B5" s="9">
        <v>1</v>
      </c>
      <c r="C5" s="9"/>
      <c r="D5" s="10"/>
      <c r="E5" s="11"/>
    </row>
    <row r="6" s="2" customFormat="1" ht="20" customHeight="1" spans="1:5">
      <c r="A6" s="12" t="s">
        <v>33</v>
      </c>
      <c r="B6" s="9">
        <v>2</v>
      </c>
      <c r="C6" s="9" t="s">
        <v>34</v>
      </c>
      <c r="D6" s="13">
        <v>100</v>
      </c>
      <c r="E6" s="14"/>
    </row>
    <row r="7" s="2" customFormat="1" ht="20" customHeight="1" spans="1:5">
      <c r="A7" s="12" t="s">
        <v>35</v>
      </c>
      <c r="B7" s="9">
        <v>3</v>
      </c>
      <c r="C7" s="9" t="s">
        <v>116</v>
      </c>
      <c r="D7" s="13">
        <v>3900</v>
      </c>
      <c r="E7" s="14"/>
    </row>
    <row r="8" s="2" customFormat="1" ht="20" customHeight="1" spans="1:5">
      <c r="A8" s="12" t="s">
        <v>37</v>
      </c>
      <c r="B8" s="9">
        <v>4</v>
      </c>
      <c r="C8" s="13" t="s">
        <v>105</v>
      </c>
      <c r="D8" s="13">
        <v>1</v>
      </c>
      <c r="E8" s="14"/>
    </row>
    <row r="9" s="2" customFormat="1" ht="38" customHeight="1" spans="1:5">
      <c r="A9" s="12" t="s">
        <v>39</v>
      </c>
      <c r="B9" s="9">
        <v>5</v>
      </c>
      <c r="C9" s="13" t="s">
        <v>40</v>
      </c>
      <c r="D9" s="15"/>
      <c r="E9" s="16"/>
    </row>
    <row r="10" s="2" customFormat="1" ht="20" customHeight="1" spans="1:5">
      <c r="A10" s="8" t="s">
        <v>41</v>
      </c>
      <c r="B10" s="9"/>
      <c r="C10" s="17"/>
      <c r="D10" s="18">
        <f>D11+D12</f>
        <v>159900</v>
      </c>
      <c r="E10" s="16"/>
    </row>
    <row r="11" s="2" customFormat="1" ht="51" customHeight="1" spans="1:5">
      <c r="A11" s="12" t="s">
        <v>42</v>
      </c>
      <c r="B11" s="9">
        <v>6</v>
      </c>
      <c r="C11" s="13" t="s">
        <v>117</v>
      </c>
      <c r="D11" s="13">
        <v>144300</v>
      </c>
      <c r="E11" s="16"/>
    </row>
    <row r="12" s="2" customFormat="1" ht="38" customHeight="1" spans="1:5">
      <c r="A12" s="12" t="s">
        <v>44</v>
      </c>
      <c r="B12" s="9">
        <v>7</v>
      </c>
      <c r="C12" s="13" t="s">
        <v>45</v>
      </c>
      <c r="D12" s="13">
        <v>15600</v>
      </c>
      <c r="E12" s="16"/>
    </row>
    <row r="13" s="2" customFormat="1" ht="20" customHeight="1" spans="1:5">
      <c r="A13" s="8" t="s">
        <v>46</v>
      </c>
      <c r="B13" s="9"/>
      <c r="C13" s="18"/>
      <c r="D13" s="17">
        <f>D14+D15+D16+D17+D18+D19</f>
        <v>236740</v>
      </c>
      <c r="E13" s="14"/>
    </row>
    <row r="14" s="2" customFormat="1" ht="55" customHeight="1" spans="1:5">
      <c r="A14" s="12" t="s">
        <v>47</v>
      </c>
      <c r="B14" s="9">
        <v>8</v>
      </c>
      <c r="C14" s="13" t="s">
        <v>48</v>
      </c>
      <c r="D14" s="13">
        <v>115500</v>
      </c>
      <c r="E14" s="14"/>
    </row>
    <row r="15" s="2" customFormat="1" ht="54" customHeight="1" spans="1:5">
      <c r="A15" s="12" t="s">
        <v>49</v>
      </c>
      <c r="B15" s="9">
        <v>9</v>
      </c>
      <c r="C15" s="13" t="s">
        <v>50</v>
      </c>
      <c r="D15" s="13">
        <v>51600</v>
      </c>
      <c r="E15" s="14"/>
    </row>
    <row r="16" s="2" customFormat="1" ht="38" customHeight="1" spans="1:5">
      <c r="A16" s="12" t="s">
        <v>51</v>
      </c>
      <c r="B16" s="9">
        <v>10</v>
      </c>
      <c r="C16" s="13" t="s">
        <v>52</v>
      </c>
      <c r="D16" s="13">
        <v>64306</v>
      </c>
      <c r="E16" s="14"/>
    </row>
    <row r="17" s="2" customFormat="1" ht="38" customHeight="1" spans="1:5">
      <c r="A17" s="12" t="s">
        <v>53</v>
      </c>
      <c r="B17" s="9">
        <v>11</v>
      </c>
      <c r="C17" s="13" t="s">
        <v>54</v>
      </c>
      <c r="D17" s="13">
        <v>4500</v>
      </c>
      <c r="E17" s="14"/>
    </row>
    <row r="18" s="2" customFormat="1" ht="38" customHeight="1" spans="1:5">
      <c r="A18" s="12" t="s">
        <v>55</v>
      </c>
      <c r="B18" s="9">
        <v>12</v>
      </c>
      <c r="C18" s="13" t="s">
        <v>56</v>
      </c>
      <c r="D18" s="13"/>
      <c r="E18" s="14"/>
    </row>
    <row r="19" s="2" customFormat="1" ht="38" customHeight="1" spans="1:5">
      <c r="A19" s="12" t="s">
        <v>57</v>
      </c>
      <c r="B19" s="9">
        <v>13</v>
      </c>
      <c r="C19" s="13" t="s">
        <v>58</v>
      </c>
      <c r="D19" s="13">
        <v>834</v>
      </c>
      <c r="E19" s="14"/>
    </row>
    <row r="20" s="2" customFormat="1" ht="20" customHeight="1" spans="1:5">
      <c r="A20" s="8" t="s">
        <v>59</v>
      </c>
      <c r="B20" s="9"/>
      <c r="C20" s="17"/>
      <c r="D20" s="17">
        <f>D21+D22+D23+D24+D25+D26+D27</f>
        <v>87630</v>
      </c>
      <c r="E20" s="14"/>
    </row>
    <row r="21" s="2" customFormat="1" ht="38" customHeight="1" spans="1:5">
      <c r="A21" s="12" t="s">
        <v>60</v>
      </c>
      <c r="B21" s="9">
        <v>14</v>
      </c>
      <c r="C21" s="13" t="s">
        <v>118</v>
      </c>
      <c r="D21" s="13">
        <v>1170</v>
      </c>
      <c r="E21" s="14"/>
    </row>
    <row r="22" s="1" customFormat="1" ht="38" customHeight="1" spans="1:6">
      <c r="A22" s="12" t="s">
        <v>62</v>
      </c>
      <c r="B22" s="9">
        <v>15</v>
      </c>
      <c r="C22" s="13" t="s">
        <v>63</v>
      </c>
      <c r="D22" s="13">
        <v>140</v>
      </c>
      <c r="E22" s="14"/>
      <c r="F22" s="2"/>
    </row>
    <row r="23" s="1" customFormat="1" ht="38" customHeight="1" spans="1:6">
      <c r="A23" s="12" t="s">
        <v>64</v>
      </c>
      <c r="B23" s="9">
        <v>16</v>
      </c>
      <c r="C23" s="13" t="s">
        <v>65</v>
      </c>
      <c r="D23" s="13">
        <v>5600</v>
      </c>
      <c r="E23" s="14"/>
      <c r="F23" s="2"/>
    </row>
    <row r="24" s="1" customFormat="1" ht="38" customHeight="1" spans="1:6">
      <c r="A24" s="12" t="s">
        <v>66</v>
      </c>
      <c r="B24" s="9">
        <v>17</v>
      </c>
      <c r="C24" s="13" t="s">
        <v>119</v>
      </c>
      <c r="D24" s="13">
        <v>7800</v>
      </c>
      <c r="E24" s="14"/>
      <c r="F24" s="2"/>
    </row>
    <row r="25" s="1" customFormat="1" ht="38" customHeight="1" spans="1:6">
      <c r="A25" s="12" t="s">
        <v>68</v>
      </c>
      <c r="B25" s="9">
        <v>18</v>
      </c>
      <c r="C25" s="13" t="s">
        <v>120</v>
      </c>
      <c r="D25" s="13">
        <v>70200</v>
      </c>
      <c r="E25" s="14"/>
      <c r="F25" s="2"/>
    </row>
    <row r="26" s="1" customFormat="1" ht="38" customHeight="1" spans="1:6">
      <c r="A26" s="12" t="s">
        <v>70</v>
      </c>
      <c r="B26" s="9">
        <v>19</v>
      </c>
      <c r="C26" s="13" t="s">
        <v>71</v>
      </c>
      <c r="D26" s="13">
        <v>2400</v>
      </c>
      <c r="E26" s="14"/>
      <c r="F26" s="2"/>
    </row>
    <row r="27" s="1" customFormat="1" ht="38" customHeight="1" spans="1:6">
      <c r="A27" s="12" t="s">
        <v>72</v>
      </c>
      <c r="B27" s="9">
        <v>20</v>
      </c>
      <c r="C27" s="13" t="s">
        <v>73</v>
      </c>
      <c r="D27" s="13">
        <v>320</v>
      </c>
      <c r="E27" s="14"/>
      <c r="F27" s="2"/>
    </row>
    <row r="28" s="2" customFormat="1" ht="20" customHeight="1" spans="1:5">
      <c r="A28" s="8" t="s">
        <v>74</v>
      </c>
      <c r="B28" s="9"/>
      <c r="C28" s="18"/>
      <c r="D28" s="17">
        <f>D29+D30</f>
        <v>5750</v>
      </c>
      <c r="E28" s="14"/>
    </row>
    <row r="29" s="1" customFormat="1" ht="38" customHeight="1" spans="1:6">
      <c r="A29" s="12" t="s">
        <v>75</v>
      </c>
      <c r="B29" s="9">
        <v>21</v>
      </c>
      <c r="C29" s="13" t="s">
        <v>76</v>
      </c>
      <c r="D29" s="13">
        <v>3800</v>
      </c>
      <c r="E29" s="14"/>
      <c r="F29" s="2"/>
    </row>
    <row r="30" s="1" customFormat="1" ht="38" customHeight="1" spans="1:6">
      <c r="A30" s="12" t="s">
        <v>77</v>
      </c>
      <c r="B30" s="9">
        <v>22</v>
      </c>
      <c r="C30" s="13" t="s">
        <v>121</v>
      </c>
      <c r="D30" s="13">
        <v>1950</v>
      </c>
      <c r="E30" s="14"/>
      <c r="F30" s="2"/>
    </row>
    <row r="31" s="1" customFormat="1" ht="20" customHeight="1" spans="1:6">
      <c r="A31" s="8" t="s">
        <v>79</v>
      </c>
      <c r="B31" s="18"/>
      <c r="C31" s="18" t="s">
        <v>80</v>
      </c>
      <c r="D31" s="19">
        <v>0</v>
      </c>
      <c r="E31" s="14"/>
      <c r="F31" s="2"/>
    </row>
    <row r="32" s="1" customFormat="1" ht="20" customHeight="1" spans="1:6">
      <c r="A32" s="8" t="s">
        <v>81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82</v>
      </c>
      <c r="B33" s="9">
        <v>23</v>
      </c>
      <c r="C33" s="20" t="s">
        <v>83</v>
      </c>
      <c r="D33" s="13"/>
      <c r="E33" s="14"/>
      <c r="F33" s="2"/>
    </row>
    <row r="34" s="1" customFormat="1" ht="38" customHeight="1" spans="1:6">
      <c r="A34" s="12" t="s">
        <v>84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85</v>
      </c>
      <c r="B35" s="18"/>
      <c r="C35" s="13" t="s">
        <v>122</v>
      </c>
      <c r="D35" s="19">
        <f>D31*0.25*0.2</f>
        <v>0</v>
      </c>
      <c r="E35" s="14"/>
      <c r="F35" s="2"/>
    </row>
    <row r="36" s="2" customFormat="1" ht="38" customHeight="1" spans="1:5">
      <c r="A36" s="8" t="s">
        <v>87</v>
      </c>
      <c r="B36" s="9"/>
      <c r="C36" s="13"/>
      <c r="D36" s="19">
        <f>D35+D32+D28+D20+D13+D10</f>
        <v>490020</v>
      </c>
      <c r="E36" s="14"/>
    </row>
    <row r="37" s="2" customFormat="1" ht="38" customHeight="1" spans="1:5">
      <c r="A37" s="8" t="s">
        <v>88</v>
      </c>
      <c r="B37" s="9"/>
      <c r="C37" s="18"/>
      <c r="D37" s="19">
        <f>D36/D6</f>
        <v>4900.2</v>
      </c>
      <c r="E37" s="14"/>
    </row>
    <row r="38" s="1" customFormat="1" ht="35" customHeight="1" spans="1:4">
      <c r="A38" s="23" t="s">
        <v>123</v>
      </c>
      <c r="B38" s="23"/>
      <c r="C38" s="23"/>
      <c r="D38" s="23"/>
    </row>
  </sheetData>
  <mergeCells count="9">
    <mergeCell ref="A1:E1"/>
    <mergeCell ref="A2:C2"/>
    <mergeCell ref="A38:D38"/>
    <mergeCell ref="A3:A4"/>
    <mergeCell ref="B3:B4"/>
    <mergeCell ref="C3:C4"/>
    <mergeCell ref="C33:C3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33" workbookViewId="0">
      <selection activeCell="D12" sqref="D1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124</v>
      </c>
      <c r="B1" s="5"/>
      <c r="C1" s="5"/>
      <c r="D1" s="5"/>
      <c r="E1" s="5"/>
    </row>
    <row r="2" s="1" customFormat="1" ht="24" customHeight="1" spans="1:4">
      <c r="A2" s="6" t="s">
        <v>125</v>
      </c>
      <c r="B2" s="6"/>
      <c r="C2" s="4"/>
      <c r="D2" s="3"/>
    </row>
    <row r="3" s="1" customFormat="1" ht="17.1" customHeight="1" spans="1:5">
      <c r="A3" s="7" t="s">
        <v>27</v>
      </c>
      <c r="B3" s="7" t="s">
        <v>28</v>
      </c>
      <c r="C3" s="7" t="s">
        <v>29</v>
      </c>
      <c r="D3" s="7" t="s">
        <v>30</v>
      </c>
      <c r="E3" s="7" t="s">
        <v>31</v>
      </c>
    </row>
    <row r="4" s="1" customFormat="1" ht="17.1" customHeight="1" spans="1:5">
      <c r="A4" s="7"/>
      <c r="B4" s="7"/>
      <c r="C4" s="7"/>
      <c r="D4" s="7"/>
      <c r="E4" s="7"/>
    </row>
    <row r="5" s="1" customFormat="1" ht="20" customHeight="1" spans="1:5">
      <c r="A5" s="8" t="s">
        <v>32</v>
      </c>
      <c r="B5" s="9">
        <v>1</v>
      </c>
      <c r="C5" s="9"/>
      <c r="D5" s="10"/>
      <c r="E5" s="11"/>
    </row>
    <row r="6" s="2" customFormat="1" ht="20" customHeight="1" spans="1:5">
      <c r="A6" s="12" t="s">
        <v>33</v>
      </c>
      <c r="B6" s="9">
        <v>2</v>
      </c>
      <c r="C6" s="9" t="s">
        <v>34</v>
      </c>
      <c r="D6" s="13">
        <v>75</v>
      </c>
      <c r="E6" s="14"/>
    </row>
    <row r="7" s="2" customFormat="1" ht="20" customHeight="1" spans="1:5">
      <c r="A7" s="12" t="s">
        <v>35</v>
      </c>
      <c r="B7" s="9">
        <v>3</v>
      </c>
      <c r="C7" s="9" t="s">
        <v>126</v>
      </c>
      <c r="D7" s="13">
        <v>3000</v>
      </c>
      <c r="E7" s="14"/>
    </row>
    <row r="8" s="2" customFormat="1" ht="20" customHeight="1" spans="1:5">
      <c r="A8" s="12" t="s">
        <v>37</v>
      </c>
      <c r="B8" s="9">
        <v>4</v>
      </c>
      <c r="C8" s="13" t="s">
        <v>105</v>
      </c>
      <c r="D8" s="13">
        <v>1</v>
      </c>
      <c r="E8" s="14"/>
    </row>
    <row r="9" s="2" customFormat="1" ht="38" customHeight="1" spans="1:5">
      <c r="A9" s="12" t="s">
        <v>39</v>
      </c>
      <c r="B9" s="9">
        <v>5</v>
      </c>
      <c r="C9" s="13" t="s">
        <v>40</v>
      </c>
      <c r="D9" s="15"/>
      <c r="E9" s="16"/>
    </row>
    <row r="10" s="2" customFormat="1" ht="20" customHeight="1" spans="1:5">
      <c r="A10" s="8" t="s">
        <v>41</v>
      </c>
      <c r="B10" s="9"/>
      <c r="C10" s="17"/>
      <c r="D10" s="18">
        <f>D11+D12</f>
        <v>123000</v>
      </c>
      <c r="E10" s="16"/>
    </row>
    <row r="11" s="2" customFormat="1" ht="51" customHeight="1" spans="1:5">
      <c r="A11" s="12" t="s">
        <v>42</v>
      </c>
      <c r="B11" s="9">
        <v>6</v>
      </c>
      <c r="C11" s="13" t="s">
        <v>127</v>
      </c>
      <c r="D11" s="13">
        <v>111000</v>
      </c>
      <c r="E11" s="16"/>
    </row>
    <row r="12" s="2" customFormat="1" ht="38" customHeight="1" spans="1:5">
      <c r="A12" s="12" t="s">
        <v>44</v>
      </c>
      <c r="B12" s="9">
        <v>7</v>
      </c>
      <c r="C12" s="13" t="s">
        <v>45</v>
      </c>
      <c r="D12" s="13">
        <v>12000</v>
      </c>
      <c r="E12" s="16"/>
    </row>
    <row r="13" s="2" customFormat="1" ht="20" customHeight="1" spans="1:5">
      <c r="A13" s="8" t="s">
        <v>46</v>
      </c>
      <c r="B13" s="9"/>
      <c r="C13" s="18"/>
      <c r="D13" s="17">
        <f>D14+D15+D16+D17+D18+D19</f>
        <v>236740</v>
      </c>
      <c r="E13" s="14"/>
    </row>
    <row r="14" s="2" customFormat="1" ht="55" customHeight="1" spans="1:5">
      <c r="A14" s="12" t="s">
        <v>47</v>
      </c>
      <c r="B14" s="9">
        <v>8</v>
      </c>
      <c r="C14" s="13" t="s">
        <v>48</v>
      </c>
      <c r="D14" s="13">
        <v>115500</v>
      </c>
      <c r="E14" s="14"/>
    </row>
    <row r="15" s="2" customFormat="1" ht="54" customHeight="1" spans="1:5">
      <c r="A15" s="12" t="s">
        <v>49</v>
      </c>
      <c r="B15" s="9">
        <v>9</v>
      </c>
      <c r="C15" s="13" t="s">
        <v>50</v>
      </c>
      <c r="D15" s="13">
        <v>51600</v>
      </c>
      <c r="E15" s="14"/>
    </row>
    <row r="16" s="2" customFormat="1" ht="38" customHeight="1" spans="1:5">
      <c r="A16" s="12" t="s">
        <v>51</v>
      </c>
      <c r="B16" s="9">
        <v>10</v>
      </c>
      <c r="C16" s="13" t="s">
        <v>52</v>
      </c>
      <c r="D16" s="13">
        <v>64306</v>
      </c>
      <c r="E16" s="14"/>
    </row>
    <row r="17" s="2" customFormat="1" ht="38" customHeight="1" spans="1:5">
      <c r="A17" s="12" t="s">
        <v>53</v>
      </c>
      <c r="B17" s="9">
        <v>11</v>
      </c>
      <c r="C17" s="13" t="s">
        <v>54</v>
      </c>
      <c r="D17" s="13">
        <v>4500</v>
      </c>
      <c r="E17" s="14"/>
    </row>
    <row r="18" s="2" customFormat="1" ht="38" customHeight="1" spans="1:5">
      <c r="A18" s="12" t="s">
        <v>55</v>
      </c>
      <c r="B18" s="9">
        <v>12</v>
      </c>
      <c r="C18" s="13" t="s">
        <v>56</v>
      </c>
      <c r="D18" s="13"/>
      <c r="E18" s="14"/>
    </row>
    <row r="19" s="2" customFormat="1" ht="38" customHeight="1" spans="1:5">
      <c r="A19" s="12" t="s">
        <v>57</v>
      </c>
      <c r="B19" s="9">
        <v>13</v>
      </c>
      <c r="C19" s="13" t="s">
        <v>58</v>
      </c>
      <c r="D19" s="13">
        <v>834</v>
      </c>
      <c r="E19" s="14"/>
    </row>
    <row r="20" s="2" customFormat="1" ht="20" customHeight="1" spans="1:5">
      <c r="A20" s="8" t="s">
        <v>59</v>
      </c>
      <c r="B20" s="9"/>
      <c r="C20" s="17"/>
      <c r="D20" s="17">
        <f>D21+D22+D23+D24+D25+D26+D27</f>
        <v>71427</v>
      </c>
      <c r="E20" s="14"/>
    </row>
    <row r="21" s="2" customFormat="1" ht="38" customHeight="1" spans="1:5">
      <c r="A21" s="12" t="s">
        <v>60</v>
      </c>
      <c r="B21" s="9">
        <v>14</v>
      </c>
      <c r="C21" s="13" t="s">
        <v>128</v>
      </c>
      <c r="D21" s="13">
        <v>867</v>
      </c>
      <c r="E21" s="14"/>
    </row>
    <row r="22" s="1" customFormat="1" ht="38" customHeight="1" spans="1:6">
      <c r="A22" s="12" t="s">
        <v>62</v>
      </c>
      <c r="B22" s="9">
        <v>15</v>
      </c>
      <c r="C22" s="13" t="s">
        <v>63</v>
      </c>
      <c r="D22" s="13">
        <v>140</v>
      </c>
      <c r="E22" s="14"/>
      <c r="F22" s="2"/>
    </row>
    <row r="23" s="1" customFormat="1" ht="38" customHeight="1" spans="1:6">
      <c r="A23" s="12" t="s">
        <v>64</v>
      </c>
      <c r="B23" s="9">
        <v>16</v>
      </c>
      <c r="C23" s="13" t="s">
        <v>65</v>
      </c>
      <c r="D23" s="13">
        <v>5600</v>
      </c>
      <c r="E23" s="14"/>
      <c r="F23" s="2"/>
    </row>
    <row r="24" s="1" customFormat="1" ht="38" customHeight="1" spans="1:6">
      <c r="A24" s="12" t="s">
        <v>66</v>
      </c>
      <c r="B24" s="9">
        <v>17</v>
      </c>
      <c r="C24" s="13" t="s">
        <v>129</v>
      </c>
      <c r="D24" s="13">
        <v>4500</v>
      </c>
      <c r="E24" s="14"/>
      <c r="F24" s="2"/>
    </row>
    <row r="25" s="1" customFormat="1" ht="38" customHeight="1" spans="1:6">
      <c r="A25" s="12" t="s">
        <v>68</v>
      </c>
      <c r="B25" s="9">
        <v>18</v>
      </c>
      <c r="C25" s="13" t="s">
        <v>130</v>
      </c>
      <c r="D25" s="13">
        <v>57600</v>
      </c>
      <c r="E25" s="14"/>
      <c r="F25" s="2"/>
    </row>
    <row r="26" s="1" customFormat="1" ht="38" customHeight="1" spans="1:6">
      <c r="A26" s="12" t="s">
        <v>70</v>
      </c>
      <c r="B26" s="9">
        <v>19</v>
      </c>
      <c r="C26" s="13" t="s">
        <v>71</v>
      </c>
      <c r="D26" s="13">
        <v>2400</v>
      </c>
      <c r="E26" s="14"/>
      <c r="F26" s="2"/>
    </row>
    <row r="27" s="1" customFormat="1" ht="38" customHeight="1" spans="1:6">
      <c r="A27" s="12" t="s">
        <v>72</v>
      </c>
      <c r="B27" s="9">
        <v>20</v>
      </c>
      <c r="C27" s="13" t="s">
        <v>73</v>
      </c>
      <c r="D27" s="13">
        <v>320</v>
      </c>
      <c r="E27" s="14"/>
      <c r="F27" s="2"/>
    </row>
    <row r="28" s="2" customFormat="1" ht="20" customHeight="1" spans="1:5">
      <c r="A28" s="8" t="s">
        <v>74</v>
      </c>
      <c r="B28" s="9"/>
      <c r="C28" s="18"/>
      <c r="D28" s="17">
        <f>D29+D30</f>
        <v>4925</v>
      </c>
      <c r="E28" s="14"/>
    </row>
    <row r="29" s="1" customFormat="1" ht="38" customHeight="1" spans="1:6">
      <c r="A29" s="12" t="s">
        <v>75</v>
      </c>
      <c r="B29" s="9">
        <v>21</v>
      </c>
      <c r="C29" s="13" t="s">
        <v>76</v>
      </c>
      <c r="D29" s="13">
        <v>3800</v>
      </c>
      <c r="E29" s="14"/>
      <c r="F29" s="2"/>
    </row>
    <row r="30" s="1" customFormat="1" ht="38" customHeight="1" spans="1:6">
      <c r="A30" s="12" t="s">
        <v>77</v>
      </c>
      <c r="B30" s="9">
        <v>22</v>
      </c>
      <c r="C30" s="13" t="s">
        <v>131</v>
      </c>
      <c r="D30" s="13">
        <v>1125</v>
      </c>
      <c r="E30" s="14"/>
      <c r="F30" s="2"/>
    </row>
    <row r="31" s="1" customFormat="1" ht="20" customHeight="1" spans="1:6">
      <c r="A31" s="8" t="s">
        <v>79</v>
      </c>
      <c r="B31" s="18"/>
      <c r="C31" s="18" t="s">
        <v>80</v>
      </c>
      <c r="D31" s="19">
        <v>0</v>
      </c>
      <c r="E31" s="14"/>
      <c r="F31" s="2"/>
    </row>
    <row r="32" s="1" customFormat="1" ht="20" customHeight="1" spans="1:6">
      <c r="A32" s="8" t="s">
        <v>81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82</v>
      </c>
      <c r="B33" s="9">
        <v>23</v>
      </c>
      <c r="C33" s="20" t="s">
        <v>83</v>
      </c>
      <c r="D33" s="13"/>
      <c r="E33" s="14"/>
      <c r="F33" s="2"/>
    </row>
    <row r="34" s="1" customFormat="1" ht="38" customHeight="1" spans="1:6">
      <c r="A34" s="12" t="s">
        <v>84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85</v>
      </c>
      <c r="B35" s="18"/>
      <c r="C35" s="13" t="s">
        <v>132</v>
      </c>
      <c r="D35" s="19">
        <f>D31*0.25*0.2</f>
        <v>0</v>
      </c>
      <c r="E35" s="14"/>
      <c r="F35" s="2"/>
    </row>
    <row r="36" s="2" customFormat="1" ht="38" customHeight="1" spans="1:5">
      <c r="A36" s="8" t="s">
        <v>87</v>
      </c>
      <c r="B36" s="9"/>
      <c r="C36" s="13"/>
      <c r="D36" s="19">
        <f>D35+D32+D28+D20+D13+D10</f>
        <v>436092</v>
      </c>
      <c r="E36" s="14"/>
    </row>
    <row r="37" s="2" customFormat="1" ht="38" customHeight="1" spans="1:5">
      <c r="A37" s="8" t="s">
        <v>88</v>
      </c>
      <c r="B37" s="9"/>
      <c r="C37" s="18"/>
      <c r="D37" s="19">
        <f>D36/D6</f>
        <v>5814.56</v>
      </c>
      <c r="E37" s="14"/>
    </row>
    <row r="38" s="1" customFormat="1" ht="35" customHeight="1" spans="1:4">
      <c r="A38" s="22" t="s">
        <v>133</v>
      </c>
      <c r="B38" s="22"/>
      <c r="C38" s="22"/>
      <c r="D38" s="22"/>
    </row>
  </sheetData>
  <mergeCells count="9">
    <mergeCell ref="A1:E1"/>
    <mergeCell ref="A2:C2"/>
    <mergeCell ref="A38:D38"/>
    <mergeCell ref="A3:A4"/>
    <mergeCell ref="B3:B4"/>
    <mergeCell ref="C3:C4"/>
    <mergeCell ref="C33:C3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33" workbookViewId="0">
      <selection activeCell="D12" sqref="D1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134</v>
      </c>
      <c r="B1" s="5"/>
      <c r="C1" s="5"/>
      <c r="D1" s="5"/>
      <c r="E1" s="5"/>
    </row>
    <row r="2" s="1" customFormat="1" ht="24" customHeight="1" spans="1:4">
      <c r="A2" s="6" t="s">
        <v>135</v>
      </c>
      <c r="B2" s="6"/>
      <c r="C2" s="4"/>
      <c r="D2" s="3"/>
    </row>
    <row r="3" s="1" customFormat="1" ht="17.1" customHeight="1" spans="1:5">
      <c r="A3" s="7" t="s">
        <v>27</v>
      </c>
      <c r="B3" s="7" t="s">
        <v>28</v>
      </c>
      <c r="C3" s="7" t="s">
        <v>29</v>
      </c>
      <c r="D3" s="7" t="s">
        <v>30</v>
      </c>
      <c r="E3" s="7" t="s">
        <v>31</v>
      </c>
    </row>
    <row r="4" s="1" customFormat="1" ht="17.1" customHeight="1" spans="1:5">
      <c r="A4" s="7"/>
      <c r="B4" s="7"/>
      <c r="C4" s="7"/>
      <c r="D4" s="7"/>
      <c r="E4" s="7"/>
    </row>
    <row r="5" s="1" customFormat="1" ht="20" customHeight="1" spans="1:5">
      <c r="A5" s="8" t="s">
        <v>32</v>
      </c>
      <c r="B5" s="9">
        <v>1</v>
      </c>
      <c r="C5" s="9"/>
      <c r="D5" s="10"/>
      <c r="E5" s="11"/>
    </row>
    <row r="6" s="2" customFormat="1" ht="20" customHeight="1" spans="1:5">
      <c r="A6" s="12" t="s">
        <v>33</v>
      </c>
      <c r="B6" s="9">
        <v>2</v>
      </c>
      <c r="C6" s="9" t="s">
        <v>34</v>
      </c>
      <c r="D6" s="13">
        <v>80</v>
      </c>
      <c r="E6" s="14"/>
    </row>
    <row r="7" s="2" customFormat="1" ht="20" customHeight="1" spans="1:5">
      <c r="A7" s="12" t="s">
        <v>35</v>
      </c>
      <c r="B7" s="9">
        <v>3</v>
      </c>
      <c r="C7" s="9" t="s">
        <v>136</v>
      </c>
      <c r="D7" s="13">
        <v>2000</v>
      </c>
      <c r="E7" s="14"/>
    </row>
    <row r="8" s="2" customFormat="1" ht="20" customHeight="1" spans="1:5">
      <c r="A8" s="12" t="s">
        <v>37</v>
      </c>
      <c r="B8" s="9">
        <v>4</v>
      </c>
      <c r="C8" s="13" t="s">
        <v>105</v>
      </c>
      <c r="D8" s="13">
        <v>2</v>
      </c>
      <c r="E8" s="14"/>
    </row>
    <row r="9" s="2" customFormat="1" ht="38" customHeight="1" spans="1:5">
      <c r="A9" s="12" t="s">
        <v>39</v>
      </c>
      <c r="B9" s="9">
        <v>5</v>
      </c>
      <c r="C9" s="13" t="s">
        <v>40</v>
      </c>
      <c r="D9" s="15"/>
      <c r="E9" s="16"/>
    </row>
    <row r="10" s="2" customFormat="1" ht="20" customHeight="1" spans="1:5">
      <c r="A10" s="8" t="s">
        <v>41</v>
      </c>
      <c r="B10" s="9"/>
      <c r="C10" s="17"/>
      <c r="D10" s="18">
        <f>D11+D12</f>
        <v>82000</v>
      </c>
      <c r="E10" s="16"/>
    </row>
    <row r="11" s="2" customFormat="1" ht="51" customHeight="1" spans="1:5">
      <c r="A11" s="12" t="s">
        <v>42</v>
      </c>
      <c r="B11" s="9">
        <v>6</v>
      </c>
      <c r="C11" s="13" t="s">
        <v>137</v>
      </c>
      <c r="D11" s="13">
        <v>74000</v>
      </c>
      <c r="E11" s="16"/>
    </row>
    <row r="12" s="2" customFormat="1" ht="38" customHeight="1" spans="1:5">
      <c r="A12" s="12" t="s">
        <v>44</v>
      </c>
      <c r="B12" s="9">
        <v>7</v>
      </c>
      <c r="C12" s="13" t="s">
        <v>45</v>
      </c>
      <c r="D12" s="13">
        <v>8000</v>
      </c>
      <c r="E12" s="16"/>
    </row>
    <row r="13" s="2" customFormat="1" ht="20" customHeight="1" spans="1:5">
      <c r="A13" s="8" t="s">
        <v>46</v>
      </c>
      <c r="B13" s="9"/>
      <c r="C13" s="18"/>
      <c r="D13" s="17">
        <f>D14+D15+D16+D17+D18+D19</f>
        <v>236740</v>
      </c>
      <c r="E13" s="14"/>
    </row>
    <row r="14" s="2" customFormat="1" ht="55" customHeight="1" spans="1:5">
      <c r="A14" s="12" t="s">
        <v>47</v>
      </c>
      <c r="B14" s="9">
        <v>8</v>
      </c>
      <c r="C14" s="13" t="s">
        <v>48</v>
      </c>
      <c r="D14" s="13">
        <v>115500</v>
      </c>
      <c r="E14" s="14"/>
    </row>
    <row r="15" s="2" customFormat="1" ht="54" customHeight="1" spans="1:5">
      <c r="A15" s="12" t="s">
        <v>49</v>
      </c>
      <c r="B15" s="9">
        <v>9</v>
      </c>
      <c r="C15" s="13" t="s">
        <v>50</v>
      </c>
      <c r="D15" s="13">
        <v>51600</v>
      </c>
      <c r="E15" s="14"/>
    </row>
    <row r="16" s="2" customFormat="1" ht="38" customHeight="1" spans="1:5">
      <c r="A16" s="12" t="s">
        <v>51</v>
      </c>
      <c r="B16" s="9">
        <v>10</v>
      </c>
      <c r="C16" s="13" t="s">
        <v>52</v>
      </c>
      <c r="D16" s="13">
        <v>64306</v>
      </c>
      <c r="E16" s="14"/>
    </row>
    <row r="17" s="2" customFormat="1" ht="38" customHeight="1" spans="1:5">
      <c r="A17" s="12" t="s">
        <v>53</v>
      </c>
      <c r="B17" s="9">
        <v>11</v>
      </c>
      <c r="C17" s="13" t="s">
        <v>54</v>
      </c>
      <c r="D17" s="13">
        <v>4500</v>
      </c>
      <c r="E17" s="14"/>
    </row>
    <row r="18" s="2" customFormat="1" ht="38" customHeight="1" spans="1:5">
      <c r="A18" s="12" t="s">
        <v>55</v>
      </c>
      <c r="B18" s="9">
        <v>12</v>
      </c>
      <c r="C18" s="13" t="s">
        <v>56</v>
      </c>
      <c r="D18" s="13"/>
      <c r="E18" s="14"/>
    </row>
    <row r="19" s="2" customFormat="1" ht="38" customHeight="1" spans="1:5">
      <c r="A19" s="12" t="s">
        <v>57</v>
      </c>
      <c r="B19" s="9">
        <v>13</v>
      </c>
      <c r="C19" s="13" t="s">
        <v>58</v>
      </c>
      <c r="D19" s="13">
        <v>834</v>
      </c>
      <c r="E19" s="14"/>
    </row>
    <row r="20" s="2" customFormat="1" ht="20" customHeight="1" spans="1:5">
      <c r="A20" s="8" t="s">
        <v>59</v>
      </c>
      <c r="B20" s="9"/>
      <c r="C20" s="17"/>
      <c r="D20" s="17">
        <f>D21+D22+D23+D24+D25+D26+D27</f>
        <v>49830</v>
      </c>
      <c r="E20" s="14"/>
    </row>
    <row r="21" s="2" customFormat="1" ht="38" customHeight="1" spans="1:5">
      <c r="A21" s="12" t="s">
        <v>60</v>
      </c>
      <c r="B21" s="9">
        <v>14</v>
      </c>
      <c r="C21" s="13" t="s">
        <v>138</v>
      </c>
      <c r="D21" s="13">
        <v>650</v>
      </c>
      <c r="E21" s="14"/>
    </row>
    <row r="22" s="1" customFormat="1" ht="38" customHeight="1" spans="1:6">
      <c r="A22" s="12" t="s">
        <v>62</v>
      </c>
      <c r="B22" s="9">
        <v>15</v>
      </c>
      <c r="C22" s="13" t="s">
        <v>63</v>
      </c>
      <c r="D22" s="13">
        <v>140</v>
      </c>
      <c r="E22" s="14"/>
      <c r="F22" s="2"/>
    </row>
    <row r="23" s="1" customFormat="1" ht="38" customHeight="1" spans="1:6">
      <c r="A23" s="12" t="s">
        <v>64</v>
      </c>
      <c r="B23" s="9">
        <v>16</v>
      </c>
      <c r="C23" s="13" t="s">
        <v>65</v>
      </c>
      <c r="D23" s="13">
        <v>5600</v>
      </c>
      <c r="E23" s="14"/>
      <c r="F23" s="2"/>
    </row>
    <row r="24" s="1" customFormat="1" ht="38" customHeight="1" spans="1:6">
      <c r="A24" s="12" t="s">
        <v>66</v>
      </c>
      <c r="B24" s="9">
        <v>17</v>
      </c>
      <c r="C24" s="13" t="s">
        <v>139</v>
      </c>
      <c r="D24" s="13">
        <v>4800</v>
      </c>
      <c r="E24" s="14"/>
      <c r="F24" s="2"/>
    </row>
    <row r="25" s="1" customFormat="1" ht="38" customHeight="1" spans="1:6">
      <c r="A25" s="12" t="s">
        <v>68</v>
      </c>
      <c r="B25" s="9">
        <v>18</v>
      </c>
      <c r="C25" s="13" t="s">
        <v>140</v>
      </c>
      <c r="D25" s="13">
        <v>36000</v>
      </c>
      <c r="E25" s="14"/>
      <c r="F25" s="2"/>
    </row>
    <row r="26" s="1" customFormat="1" ht="38" customHeight="1" spans="1:6">
      <c r="A26" s="12" t="s">
        <v>70</v>
      </c>
      <c r="B26" s="9">
        <v>19</v>
      </c>
      <c r="C26" s="13" t="s">
        <v>71</v>
      </c>
      <c r="D26" s="13">
        <v>2400</v>
      </c>
      <c r="E26" s="14"/>
      <c r="F26" s="2"/>
    </row>
    <row r="27" s="1" customFormat="1" ht="38" customHeight="1" spans="1:6">
      <c r="A27" s="12" t="s">
        <v>72</v>
      </c>
      <c r="B27" s="9">
        <v>20</v>
      </c>
      <c r="C27" s="13" t="s">
        <v>141</v>
      </c>
      <c r="D27" s="13">
        <v>240</v>
      </c>
      <c r="E27" s="14"/>
      <c r="F27" s="2"/>
    </row>
    <row r="28" s="2" customFormat="1" ht="20" customHeight="1" spans="1:5">
      <c r="A28" s="8" t="s">
        <v>74</v>
      </c>
      <c r="B28" s="9"/>
      <c r="C28" s="18"/>
      <c r="D28" s="17">
        <f>D29+D30</f>
        <v>5000</v>
      </c>
      <c r="E28" s="14"/>
    </row>
    <row r="29" s="1" customFormat="1" ht="38" customHeight="1" spans="1:6">
      <c r="A29" s="12" t="s">
        <v>75</v>
      </c>
      <c r="B29" s="9">
        <v>21</v>
      </c>
      <c r="C29" s="13" t="s">
        <v>76</v>
      </c>
      <c r="D29" s="13">
        <v>3800</v>
      </c>
      <c r="E29" s="14"/>
      <c r="F29" s="2"/>
    </row>
    <row r="30" s="1" customFormat="1" ht="38" customHeight="1" spans="1:6">
      <c r="A30" s="12" t="s">
        <v>77</v>
      </c>
      <c r="B30" s="9">
        <v>22</v>
      </c>
      <c r="C30" s="13" t="s">
        <v>142</v>
      </c>
      <c r="D30" s="13">
        <v>1200</v>
      </c>
      <c r="E30" s="14"/>
      <c r="F30" s="2"/>
    </row>
    <row r="31" s="1" customFormat="1" ht="20" customHeight="1" spans="1:6">
      <c r="A31" s="8" t="s">
        <v>79</v>
      </c>
      <c r="B31" s="18"/>
      <c r="C31" s="18" t="s">
        <v>80</v>
      </c>
      <c r="D31" s="19">
        <v>0</v>
      </c>
      <c r="E31" s="14"/>
      <c r="F31" s="2"/>
    </row>
    <row r="32" s="1" customFormat="1" ht="20" customHeight="1" spans="1:6">
      <c r="A32" s="8" t="s">
        <v>81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82</v>
      </c>
      <c r="B33" s="9">
        <v>23</v>
      </c>
      <c r="C33" s="20" t="s">
        <v>83</v>
      </c>
      <c r="D33" s="13"/>
      <c r="E33" s="14"/>
      <c r="F33" s="2"/>
    </row>
    <row r="34" s="1" customFormat="1" ht="38" customHeight="1" spans="1:6">
      <c r="A34" s="12" t="s">
        <v>84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85</v>
      </c>
      <c r="B35" s="18"/>
      <c r="C35" s="13" t="s">
        <v>86</v>
      </c>
      <c r="D35" s="19">
        <f>D31*0.25*0.2</f>
        <v>0</v>
      </c>
      <c r="E35" s="14"/>
      <c r="F35" s="2"/>
    </row>
    <row r="36" s="2" customFormat="1" ht="38" customHeight="1" spans="1:5">
      <c r="A36" s="8" t="s">
        <v>87</v>
      </c>
      <c r="B36" s="9"/>
      <c r="C36" s="13"/>
      <c r="D36" s="19">
        <f>D35+D32+D28+D20+D13+D10</f>
        <v>373570</v>
      </c>
      <c r="E36" s="14"/>
    </row>
    <row r="37" s="2" customFormat="1" ht="38" customHeight="1" spans="1:5">
      <c r="A37" s="8" t="s">
        <v>88</v>
      </c>
      <c r="B37" s="9"/>
      <c r="C37" s="18"/>
      <c r="D37" s="19">
        <f>D36/D6</f>
        <v>4669.625</v>
      </c>
      <c r="E37" s="14"/>
    </row>
    <row r="38" s="1" customFormat="1" ht="35" customHeight="1" spans="1:4">
      <c r="A38" s="22" t="s">
        <v>143</v>
      </c>
      <c r="B38" s="22"/>
      <c r="C38" s="22"/>
      <c r="D38" s="22"/>
    </row>
  </sheetData>
  <mergeCells count="9">
    <mergeCell ref="A1:E1"/>
    <mergeCell ref="A2:C2"/>
    <mergeCell ref="A38:D38"/>
    <mergeCell ref="A3:A4"/>
    <mergeCell ref="B3:B4"/>
    <mergeCell ref="C3:C4"/>
    <mergeCell ref="C33:C3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33" workbookViewId="0">
      <selection activeCell="A39" sqref="A39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144</v>
      </c>
      <c r="B1" s="5"/>
      <c r="C1" s="5"/>
      <c r="D1" s="5"/>
      <c r="E1" s="5"/>
    </row>
    <row r="2" s="1" customFormat="1" ht="24" customHeight="1" spans="1:4">
      <c r="A2" s="6" t="s">
        <v>145</v>
      </c>
      <c r="B2" s="6"/>
      <c r="C2" s="4"/>
      <c r="D2" s="3"/>
    </row>
    <row r="3" s="1" customFormat="1" ht="17.1" customHeight="1" spans="1:5">
      <c r="A3" s="7" t="s">
        <v>27</v>
      </c>
      <c r="B3" s="7" t="s">
        <v>28</v>
      </c>
      <c r="C3" s="7" t="s">
        <v>29</v>
      </c>
      <c r="D3" s="7" t="s">
        <v>30</v>
      </c>
      <c r="E3" s="7" t="s">
        <v>31</v>
      </c>
    </row>
    <row r="4" s="1" customFormat="1" ht="17.1" customHeight="1" spans="1:5">
      <c r="A4" s="7"/>
      <c r="B4" s="7"/>
      <c r="C4" s="7"/>
      <c r="D4" s="7"/>
      <c r="E4" s="7"/>
    </row>
    <row r="5" s="1" customFormat="1" ht="20" customHeight="1" spans="1:5">
      <c r="A5" s="8" t="s">
        <v>32</v>
      </c>
      <c r="B5" s="9">
        <v>1</v>
      </c>
      <c r="C5" s="9"/>
      <c r="D5" s="10"/>
      <c r="E5" s="11"/>
    </row>
    <row r="6" s="2" customFormat="1" ht="20" customHeight="1" spans="1:5">
      <c r="A6" s="12" t="s">
        <v>33</v>
      </c>
      <c r="B6" s="9">
        <v>2</v>
      </c>
      <c r="C6" s="9" t="s">
        <v>34</v>
      </c>
      <c r="D6" s="13">
        <v>110</v>
      </c>
      <c r="E6" s="14"/>
    </row>
    <row r="7" s="2" customFormat="1" ht="20" customHeight="1" spans="1:5">
      <c r="A7" s="12" t="s">
        <v>35</v>
      </c>
      <c r="B7" s="9">
        <v>3</v>
      </c>
      <c r="C7" s="9" t="s">
        <v>126</v>
      </c>
      <c r="D7" s="13">
        <v>3000</v>
      </c>
      <c r="E7" s="14"/>
    </row>
    <row r="8" s="2" customFormat="1" ht="20" customHeight="1" spans="1:5">
      <c r="A8" s="12" t="s">
        <v>37</v>
      </c>
      <c r="B8" s="9">
        <v>4</v>
      </c>
      <c r="C8" s="13" t="s">
        <v>105</v>
      </c>
      <c r="D8" s="13">
        <v>1</v>
      </c>
      <c r="E8" s="14"/>
    </row>
    <row r="9" s="2" customFormat="1" ht="38" customHeight="1" spans="1:5">
      <c r="A9" s="12" t="s">
        <v>39</v>
      </c>
      <c r="B9" s="9">
        <v>5</v>
      </c>
      <c r="C9" s="13" t="s">
        <v>40</v>
      </c>
      <c r="D9" s="15"/>
      <c r="E9" s="16"/>
    </row>
    <row r="10" s="2" customFormat="1" ht="20" customHeight="1" spans="1:5">
      <c r="A10" s="8" t="s">
        <v>41</v>
      </c>
      <c r="B10" s="9"/>
      <c r="C10" s="17"/>
      <c r="D10" s="18">
        <f>D11+D12</f>
        <v>123000</v>
      </c>
      <c r="E10" s="16"/>
    </row>
    <row r="11" s="2" customFormat="1" ht="51" customHeight="1" spans="1:5">
      <c r="A11" s="12" t="s">
        <v>42</v>
      </c>
      <c r="B11" s="9">
        <v>6</v>
      </c>
      <c r="C11" s="13" t="s">
        <v>127</v>
      </c>
      <c r="D11" s="13">
        <v>111000</v>
      </c>
      <c r="E11" s="16"/>
    </row>
    <row r="12" s="2" customFormat="1" ht="38" customHeight="1" spans="1:5">
      <c r="A12" s="12" t="s">
        <v>44</v>
      </c>
      <c r="B12" s="9">
        <v>7</v>
      </c>
      <c r="C12" s="13" t="s">
        <v>45</v>
      </c>
      <c r="D12" s="13">
        <v>12000</v>
      </c>
      <c r="E12" s="16"/>
    </row>
    <row r="13" s="2" customFormat="1" ht="20" customHeight="1" spans="1:5">
      <c r="A13" s="8" t="s">
        <v>46</v>
      </c>
      <c r="B13" s="9"/>
      <c r="C13" s="18"/>
      <c r="D13" s="17">
        <f>D14+D15+D16+D17+D18+D19</f>
        <v>236740</v>
      </c>
      <c r="E13" s="14"/>
    </row>
    <row r="14" s="2" customFormat="1" ht="55" customHeight="1" spans="1:5">
      <c r="A14" s="12" t="s">
        <v>47</v>
      </c>
      <c r="B14" s="9">
        <v>8</v>
      </c>
      <c r="C14" s="13" t="s">
        <v>48</v>
      </c>
      <c r="D14" s="13">
        <v>115500</v>
      </c>
      <c r="E14" s="14"/>
    </row>
    <row r="15" s="2" customFormat="1" ht="54" customHeight="1" spans="1:5">
      <c r="A15" s="12" t="s">
        <v>49</v>
      </c>
      <c r="B15" s="9">
        <v>9</v>
      </c>
      <c r="C15" s="13" t="s">
        <v>50</v>
      </c>
      <c r="D15" s="13">
        <v>51600</v>
      </c>
      <c r="E15" s="14"/>
    </row>
    <row r="16" s="2" customFormat="1" ht="38" customHeight="1" spans="1:5">
      <c r="A16" s="12" t="s">
        <v>51</v>
      </c>
      <c r="B16" s="9">
        <v>10</v>
      </c>
      <c r="C16" s="13" t="s">
        <v>52</v>
      </c>
      <c r="D16" s="13">
        <v>64306</v>
      </c>
      <c r="E16" s="14"/>
    </row>
    <row r="17" s="2" customFormat="1" ht="38" customHeight="1" spans="1:5">
      <c r="A17" s="12" t="s">
        <v>53</v>
      </c>
      <c r="B17" s="9">
        <v>11</v>
      </c>
      <c r="C17" s="13" t="s">
        <v>54</v>
      </c>
      <c r="D17" s="13">
        <v>4500</v>
      </c>
      <c r="E17" s="14"/>
    </row>
    <row r="18" s="2" customFormat="1" ht="38" customHeight="1" spans="1:5">
      <c r="A18" s="12" t="s">
        <v>55</v>
      </c>
      <c r="B18" s="9">
        <v>12</v>
      </c>
      <c r="C18" s="13" t="s">
        <v>56</v>
      </c>
      <c r="D18" s="13"/>
      <c r="E18" s="14"/>
    </row>
    <row r="19" s="2" customFormat="1" ht="38" customHeight="1" spans="1:5">
      <c r="A19" s="12" t="s">
        <v>57</v>
      </c>
      <c r="B19" s="9">
        <v>13</v>
      </c>
      <c r="C19" s="13" t="s">
        <v>58</v>
      </c>
      <c r="D19" s="13">
        <v>834</v>
      </c>
      <c r="E19" s="14"/>
    </row>
    <row r="20" s="2" customFormat="1" ht="20" customHeight="1" spans="1:5">
      <c r="A20" s="8" t="s">
        <v>59</v>
      </c>
      <c r="B20" s="9"/>
      <c r="C20" s="17"/>
      <c r="D20" s="17">
        <f>D21+D22+D23+D24+D25+D26+D27</f>
        <v>42898</v>
      </c>
      <c r="E20" s="14"/>
    </row>
    <row r="21" s="2" customFormat="1" ht="38" customHeight="1" spans="1:5">
      <c r="A21" s="12" t="s">
        <v>60</v>
      </c>
      <c r="B21" s="9">
        <v>14</v>
      </c>
      <c r="C21" s="13" t="s">
        <v>146</v>
      </c>
      <c r="D21" s="13">
        <v>758</v>
      </c>
      <c r="E21" s="14"/>
    </row>
    <row r="22" s="1" customFormat="1" ht="38" customHeight="1" spans="1:6">
      <c r="A22" s="12" t="s">
        <v>62</v>
      </c>
      <c r="B22" s="9">
        <v>15</v>
      </c>
      <c r="C22" s="13" t="s">
        <v>63</v>
      </c>
      <c r="D22" s="13">
        <v>140</v>
      </c>
      <c r="E22" s="14"/>
      <c r="F22" s="2"/>
    </row>
    <row r="23" s="1" customFormat="1" ht="38" customHeight="1" spans="1:6">
      <c r="A23" s="12" t="s">
        <v>64</v>
      </c>
      <c r="B23" s="9">
        <v>16</v>
      </c>
      <c r="C23" s="13" t="s">
        <v>65</v>
      </c>
      <c r="D23" s="13">
        <v>5600</v>
      </c>
      <c r="E23" s="14"/>
      <c r="F23" s="2"/>
    </row>
    <row r="24" s="1" customFormat="1" ht="38" customHeight="1" spans="1:6">
      <c r="A24" s="12" t="s">
        <v>66</v>
      </c>
      <c r="B24" s="9">
        <v>17</v>
      </c>
      <c r="C24" s="13" t="s">
        <v>147</v>
      </c>
      <c r="D24" s="13">
        <v>6600</v>
      </c>
      <c r="E24" s="14"/>
      <c r="F24" s="2"/>
    </row>
    <row r="25" s="1" customFormat="1" ht="38" customHeight="1" spans="1:6">
      <c r="A25" s="12" t="s">
        <v>68</v>
      </c>
      <c r="B25" s="9">
        <v>18</v>
      </c>
      <c r="C25" s="13" t="s">
        <v>148</v>
      </c>
      <c r="D25" s="13">
        <v>27000</v>
      </c>
      <c r="E25" s="14"/>
      <c r="F25" s="2"/>
    </row>
    <row r="26" s="1" customFormat="1" ht="38" customHeight="1" spans="1:6">
      <c r="A26" s="12" t="s">
        <v>70</v>
      </c>
      <c r="B26" s="9">
        <v>19</v>
      </c>
      <c r="C26" s="13" t="s">
        <v>71</v>
      </c>
      <c r="D26" s="13">
        <v>2400</v>
      </c>
      <c r="E26" s="14"/>
      <c r="F26" s="2"/>
    </row>
    <row r="27" s="1" customFormat="1" ht="38" customHeight="1" spans="1:6">
      <c r="A27" s="12" t="s">
        <v>72</v>
      </c>
      <c r="B27" s="9">
        <v>20</v>
      </c>
      <c r="C27" s="13" t="s">
        <v>149</v>
      </c>
      <c r="D27" s="13">
        <v>400</v>
      </c>
      <c r="E27" s="14"/>
      <c r="F27" s="2"/>
    </row>
    <row r="28" s="2" customFormat="1" ht="20" customHeight="1" spans="1:5">
      <c r="A28" s="8" t="s">
        <v>74</v>
      </c>
      <c r="B28" s="9"/>
      <c r="C28" s="18"/>
      <c r="D28" s="17">
        <f>D29+D30</f>
        <v>5450</v>
      </c>
      <c r="E28" s="14"/>
    </row>
    <row r="29" s="1" customFormat="1" ht="38" customHeight="1" spans="1:6">
      <c r="A29" s="12" t="s">
        <v>75</v>
      </c>
      <c r="B29" s="9">
        <v>21</v>
      </c>
      <c r="C29" s="13" t="s">
        <v>76</v>
      </c>
      <c r="D29" s="13">
        <v>3800</v>
      </c>
      <c r="E29" s="14"/>
      <c r="F29" s="2"/>
    </row>
    <row r="30" s="1" customFormat="1" ht="38" customHeight="1" spans="1:6">
      <c r="A30" s="12" t="s">
        <v>77</v>
      </c>
      <c r="B30" s="9">
        <v>22</v>
      </c>
      <c r="C30" s="13" t="s">
        <v>150</v>
      </c>
      <c r="D30" s="13">
        <v>1650</v>
      </c>
      <c r="E30" s="14"/>
      <c r="F30" s="2"/>
    </row>
    <row r="31" s="1" customFormat="1" ht="20" customHeight="1" spans="1:6">
      <c r="A31" s="8" t="s">
        <v>79</v>
      </c>
      <c r="B31" s="18"/>
      <c r="C31" s="18" t="s">
        <v>80</v>
      </c>
      <c r="D31" s="19">
        <v>0</v>
      </c>
      <c r="E31" s="14"/>
      <c r="F31" s="2"/>
    </row>
    <row r="32" s="1" customFormat="1" ht="20" customHeight="1" spans="1:6">
      <c r="A32" s="8" t="s">
        <v>81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82</v>
      </c>
      <c r="B33" s="9">
        <v>23</v>
      </c>
      <c r="C33" s="20" t="s">
        <v>83</v>
      </c>
      <c r="D33" s="13"/>
      <c r="E33" s="14"/>
      <c r="F33" s="2"/>
    </row>
    <row r="34" s="1" customFormat="1" ht="38" customHeight="1" spans="1:6">
      <c r="A34" s="12" t="s">
        <v>84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85</v>
      </c>
      <c r="B35" s="18"/>
      <c r="C35" s="13" t="s">
        <v>86</v>
      </c>
      <c r="D35" s="19">
        <f>D31*0.25*0.2</f>
        <v>0</v>
      </c>
      <c r="E35" s="14"/>
      <c r="F35" s="2"/>
    </row>
    <row r="36" s="2" customFormat="1" ht="38" customHeight="1" spans="1:5">
      <c r="A36" s="8" t="s">
        <v>87</v>
      </c>
      <c r="B36" s="9"/>
      <c r="C36" s="13"/>
      <c r="D36" s="19">
        <f>D35+D32+D28+D20+D13+D10</f>
        <v>408088</v>
      </c>
      <c r="E36" s="14"/>
    </row>
    <row r="37" s="2" customFormat="1" ht="38" customHeight="1" spans="1:5">
      <c r="A37" s="8" t="s">
        <v>88</v>
      </c>
      <c r="B37" s="9"/>
      <c r="C37" s="18"/>
      <c r="D37" s="19">
        <f>D36/D6</f>
        <v>3709.89090909091</v>
      </c>
      <c r="E37" s="14"/>
    </row>
    <row r="38" s="1" customFormat="1" ht="35" customHeight="1" spans="1:4">
      <c r="A38" s="22" t="s">
        <v>151</v>
      </c>
      <c r="B38" s="22"/>
      <c r="C38" s="22"/>
      <c r="D38" s="22"/>
    </row>
  </sheetData>
  <mergeCells count="9">
    <mergeCell ref="A1:E1"/>
    <mergeCell ref="A2:C2"/>
    <mergeCell ref="A38:D38"/>
    <mergeCell ref="A3:A4"/>
    <mergeCell ref="B3:B4"/>
    <mergeCell ref="C3:C4"/>
    <mergeCell ref="C33:C3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32" workbookViewId="0">
      <selection activeCell="D12" sqref="D1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152</v>
      </c>
      <c r="B1" s="5"/>
      <c r="C1" s="5"/>
      <c r="D1" s="5"/>
      <c r="E1" s="5"/>
    </row>
    <row r="2" s="1" customFormat="1" ht="24" customHeight="1" spans="1:4">
      <c r="A2" s="6" t="s">
        <v>153</v>
      </c>
      <c r="B2" s="6"/>
      <c r="C2" s="4"/>
      <c r="D2" s="3"/>
    </row>
    <row r="3" s="1" customFormat="1" ht="17.1" customHeight="1" spans="1:5">
      <c r="A3" s="7" t="s">
        <v>27</v>
      </c>
      <c r="B3" s="7" t="s">
        <v>28</v>
      </c>
      <c r="C3" s="7" t="s">
        <v>29</v>
      </c>
      <c r="D3" s="7" t="s">
        <v>30</v>
      </c>
      <c r="E3" s="7" t="s">
        <v>31</v>
      </c>
    </row>
    <row r="4" s="1" customFormat="1" ht="17.1" customHeight="1" spans="1:5">
      <c r="A4" s="7"/>
      <c r="B4" s="7"/>
      <c r="C4" s="7"/>
      <c r="D4" s="7"/>
      <c r="E4" s="7"/>
    </row>
    <row r="5" s="1" customFormat="1" ht="20" customHeight="1" spans="1:5">
      <c r="A5" s="8" t="s">
        <v>32</v>
      </c>
      <c r="B5" s="9">
        <v>1</v>
      </c>
      <c r="C5" s="9"/>
      <c r="D5" s="10"/>
      <c r="E5" s="11"/>
    </row>
    <row r="6" s="2" customFormat="1" ht="20" customHeight="1" spans="1:5">
      <c r="A6" s="12" t="s">
        <v>33</v>
      </c>
      <c r="B6" s="9">
        <v>2</v>
      </c>
      <c r="C6" s="9" t="s">
        <v>34</v>
      </c>
      <c r="D6" s="13">
        <v>40</v>
      </c>
      <c r="E6" s="14"/>
    </row>
    <row r="7" s="2" customFormat="1" ht="20" customHeight="1" spans="1:5">
      <c r="A7" s="12" t="s">
        <v>35</v>
      </c>
      <c r="B7" s="9">
        <v>3</v>
      </c>
      <c r="C7" s="9" t="s">
        <v>154</v>
      </c>
      <c r="D7" s="13">
        <v>1080</v>
      </c>
      <c r="E7" s="14"/>
    </row>
    <row r="8" s="2" customFormat="1" ht="20" customHeight="1" spans="1:5">
      <c r="A8" s="12" t="s">
        <v>37</v>
      </c>
      <c r="B8" s="9">
        <v>4</v>
      </c>
      <c r="C8" s="13" t="s">
        <v>105</v>
      </c>
      <c r="D8" s="13">
        <v>1</v>
      </c>
      <c r="E8" s="14"/>
    </row>
    <row r="9" s="2" customFormat="1" ht="38" customHeight="1" spans="1:5">
      <c r="A9" s="12" t="s">
        <v>39</v>
      </c>
      <c r="B9" s="9">
        <v>5</v>
      </c>
      <c r="C9" s="13" t="s">
        <v>40</v>
      </c>
      <c r="D9" s="15"/>
      <c r="E9" s="16"/>
    </row>
    <row r="10" s="2" customFormat="1" ht="20" customHeight="1" spans="1:5">
      <c r="A10" s="8" t="s">
        <v>41</v>
      </c>
      <c r="B10" s="9"/>
      <c r="C10" s="17"/>
      <c r="D10" s="18">
        <f>D11+D12</f>
        <v>44280</v>
      </c>
      <c r="E10" s="16"/>
    </row>
    <row r="11" s="2" customFormat="1" ht="51" customHeight="1" spans="1:5">
      <c r="A11" s="12" t="s">
        <v>42</v>
      </c>
      <c r="B11" s="9">
        <v>6</v>
      </c>
      <c r="C11" s="13" t="s">
        <v>155</v>
      </c>
      <c r="D11" s="13">
        <v>39960</v>
      </c>
      <c r="E11" s="16"/>
    </row>
    <row r="12" s="2" customFormat="1" ht="38" customHeight="1" spans="1:5">
      <c r="A12" s="12" t="s">
        <v>44</v>
      </c>
      <c r="B12" s="9">
        <v>7</v>
      </c>
      <c r="C12" s="13" t="s">
        <v>45</v>
      </c>
      <c r="D12" s="13">
        <v>4320</v>
      </c>
      <c r="E12" s="16"/>
    </row>
    <row r="13" s="2" customFormat="1" ht="20" customHeight="1" spans="1:5">
      <c r="A13" s="8" t="s">
        <v>46</v>
      </c>
      <c r="B13" s="9"/>
      <c r="C13" s="18"/>
      <c r="D13" s="17">
        <f>D14+D15+D16+D17+D18+D19</f>
        <v>236740</v>
      </c>
      <c r="E13" s="14"/>
    </row>
    <row r="14" s="2" customFormat="1" ht="55" customHeight="1" spans="1:5">
      <c r="A14" s="12" t="s">
        <v>47</v>
      </c>
      <c r="B14" s="9">
        <v>8</v>
      </c>
      <c r="C14" s="13" t="s">
        <v>48</v>
      </c>
      <c r="D14" s="13">
        <v>115500</v>
      </c>
      <c r="E14" s="14"/>
    </row>
    <row r="15" s="2" customFormat="1" ht="54" customHeight="1" spans="1:5">
      <c r="A15" s="12" t="s">
        <v>49</v>
      </c>
      <c r="B15" s="9">
        <v>9</v>
      </c>
      <c r="C15" s="13" t="s">
        <v>50</v>
      </c>
      <c r="D15" s="13">
        <v>51600</v>
      </c>
      <c r="E15" s="14"/>
    </row>
    <row r="16" s="2" customFormat="1" ht="38" customHeight="1" spans="1:5">
      <c r="A16" s="12" t="s">
        <v>51</v>
      </c>
      <c r="B16" s="9">
        <v>10</v>
      </c>
      <c r="C16" s="13" t="s">
        <v>52</v>
      </c>
      <c r="D16" s="13">
        <v>64306</v>
      </c>
      <c r="E16" s="14"/>
    </row>
    <row r="17" s="2" customFormat="1" ht="38" customHeight="1" spans="1:5">
      <c r="A17" s="12" t="s">
        <v>53</v>
      </c>
      <c r="B17" s="9">
        <v>11</v>
      </c>
      <c r="C17" s="13" t="s">
        <v>54</v>
      </c>
      <c r="D17" s="13">
        <v>4500</v>
      </c>
      <c r="E17" s="14"/>
    </row>
    <row r="18" s="2" customFormat="1" ht="38" customHeight="1" spans="1:5">
      <c r="A18" s="12" t="s">
        <v>55</v>
      </c>
      <c r="B18" s="9">
        <v>12</v>
      </c>
      <c r="C18" s="13" t="s">
        <v>56</v>
      </c>
      <c r="D18" s="13"/>
      <c r="E18" s="14"/>
    </row>
    <row r="19" s="2" customFormat="1" ht="38" customHeight="1" spans="1:5">
      <c r="A19" s="12" t="s">
        <v>57</v>
      </c>
      <c r="B19" s="9">
        <v>13</v>
      </c>
      <c r="C19" s="13" t="s">
        <v>58</v>
      </c>
      <c r="D19" s="13">
        <v>834</v>
      </c>
      <c r="E19" s="14"/>
    </row>
    <row r="20" s="2" customFormat="1" ht="20" customHeight="1" spans="1:5">
      <c r="A20" s="8" t="s">
        <v>59</v>
      </c>
      <c r="B20" s="9"/>
      <c r="C20" s="17"/>
      <c r="D20" s="17">
        <f>D21+D22+D23+D24+D25+D26+D27</f>
        <v>19773</v>
      </c>
      <c r="E20" s="14"/>
    </row>
    <row r="21" s="2" customFormat="1" ht="38" customHeight="1" spans="1:5">
      <c r="A21" s="12" t="s">
        <v>60</v>
      </c>
      <c r="B21" s="9">
        <v>14</v>
      </c>
      <c r="C21" s="13" t="s">
        <v>156</v>
      </c>
      <c r="D21" s="13">
        <v>433</v>
      </c>
      <c r="E21" s="14"/>
    </row>
    <row r="22" s="1" customFormat="1" ht="38" customHeight="1" spans="1:6">
      <c r="A22" s="12" t="s">
        <v>62</v>
      </c>
      <c r="B22" s="9">
        <v>15</v>
      </c>
      <c r="C22" s="13" t="s">
        <v>63</v>
      </c>
      <c r="D22" s="13">
        <v>140</v>
      </c>
      <c r="E22" s="14"/>
      <c r="F22" s="2"/>
    </row>
    <row r="23" s="1" customFormat="1" ht="38" customHeight="1" spans="1:6">
      <c r="A23" s="12" t="s">
        <v>64</v>
      </c>
      <c r="B23" s="9">
        <v>16</v>
      </c>
      <c r="C23" s="13" t="s">
        <v>65</v>
      </c>
      <c r="D23" s="13">
        <v>5600</v>
      </c>
      <c r="E23" s="14"/>
      <c r="F23" s="2"/>
    </row>
    <row r="24" s="1" customFormat="1" ht="38" customHeight="1" spans="1:6">
      <c r="A24" s="12" t="s">
        <v>66</v>
      </c>
      <c r="B24" s="9">
        <v>17</v>
      </c>
      <c r="C24" s="13" t="s">
        <v>157</v>
      </c>
      <c r="D24" s="13">
        <v>2400</v>
      </c>
      <c r="E24" s="14"/>
      <c r="F24" s="2"/>
    </row>
    <row r="25" s="1" customFormat="1" ht="38" customHeight="1" spans="1:6">
      <c r="A25" s="12" t="s">
        <v>68</v>
      </c>
      <c r="B25" s="9">
        <v>18</v>
      </c>
      <c r="C25" s="13" t="s">
        <v>158</v>
      </c>
      <c r="D25" s="13">
        <v>8640</v>
      </c>
      <c r="E25" s="14"/>
      <c r="F25" s="2"/>
    </row>
    <row r="26" s="1" customFormat="1" ht="38" customHeight="1" spans="1:6">
      <c r="A26" s="12" t="s">
        <v>70</v>
      </c>
      <c r="B26" s="9">
        <v>19</v>
      </c>
      <c r="C26" s="13" t="s">
        <v>71</v>
      </c>
      <c r="D26" s="13">
        <v>2400</v>
      </c>
      <c r="E26" s="14"/>
      <c r="F26" s="2"/>
    </row>
    <row r="27" s="1" customFormat="1" ht="38" customHeight="1" spans="1:6">
      <c r="A27" s="12" t="s">
        <v>72</v>
      </c>
      <c r="B27" s="9">
        <v>20</v>
      </c>
      <c r="C27" s="13" t="s">
        <v>159</v>
      </c>
      <c r="D27" s="13">
        <v>160</v>
      </c>
      <c r="E27" s="14"/>
      <c r="F27" s="2"/>
    </row>
    <row r="28" s="2" customFormat="1" ht="20" customHeight="1" spans="1:5">
      <c r="A28" s="8" t="s">
        <v>74</v>
      </c>
      <c r="B28" s="9"/>
      <c r="C28" s="18"/>
      <c r="D28" s="17">
        <f>D29+D30</f>
        <v>3100</v>
      </c>
      <c r="E28" s="14"/>
    </row>
    <row r="29" s="1" customFormat="1" ht="38" customHeight="1" spans="1:6">
      <c r="A29" s="12" t="s">
        <v>75</v>
      </c>
      <c r="B29" s="9">
        <v>21</v>
      </c>
      <c r="C29" s="13" t="s">
        <v>160</v>
      </c>
      <c r="D29" s="13">
        <v>2500</v>
      </c>
      <c r="E29" s="14"/>
      <c r="F29" s="2"/>
    </row>
    <row r="30" s="1" customFormat="1" ht="38" customHeight="1" spans="1:6">
      <c r="A30" s="12" t="s">
        <v>77</v>
      </c>
      <c r="B30" s="9">
        <v>22</v>
      </c>
      <c r="C30" s="13" t="s">
        <v>161</v>
      </c>
      <c r="D30" s="13">
        <v>600</v>
      </c>
      <c r="E30" s="14"/>
      <c r="F30" s="2"/>
    </row>
    <row r="31" s="1" customFormat="1" ht="20" customHeight="1" spans="1:6">
      <c r="A31" s="8" t="s">
        <v>79</v>
      </c>
      <c r="B31" s="18"/>
      <c r="C31" s="18" t="s">
        <v>80</v>
      </c>
      <c r="D31" s="19">
        <v>0</v>
      </c>
      <c r="E31" s="14"/>
      <c r="F31" s="2"/>
    </row>
    <row r="32" s="1" customFormat="1" ht="20" customHeight="1" spans="1:6">
      <c r="A32" s="8" t="s">
        <v>81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82</v>
      </c>
      <c r="B33" s="9">
        <v>23</v>
      </c>
      <c r="C33" s="20" t="s">
        <v>83</v>
      </c>
      <c r="D33" s="13"/>
      <c r="E33" s="14"/>
      <c r="F33" s="2"/>
    </row>
    <row r="34" s="1" customFormat="1" ht="38" customHeight="1" spans="1:6">
      <c r="A34" s="12" t="s">
        <v>84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85</v>
      </c>
      <c r="B35" s="18"/>
      <c r="C35" s="13" t="s">
        <v>86</v>
      </c>
      <c r="D35" s="19">
        <f>D31*0.25*0.2</f>
        <v>0</v>
      </c>
      <c r="E35" s="14"/>
      <c r="F35" s="2"/>
    </row>
    <row r="36" s="2" customFormat="1" ht="38" customHeight="1" spans="1:5">
      <c r="A36" s="8" t="s">
        <v>87</v>
      </c>
      <c r="B36" s="9"/>
      <c r="C36" s="13"/>
      <c r="D36" s="19">
        <f>D35+D32+D28+D20+D13+D10</f>
        <v>303893</v>
      </c>
      <c r="E36" s="14"/>
    </row>
    <row r="37" s="2" customFormat="1" ht="38" customHeight="1" spans="1:5">
      <c r="A37" s="8" t="s">
        <v>88</v>
      </c>
      <c r="B37" s="9"/>
      <c r="C37" s="18"/>
      <c r="D37" s="19">
        <f>D36/D6</f>
        <v>7597.325</v>
      </c>
      <c r="E37" s="14"/>
    </row>
    <row r="38" s="1" customFormat="1" ht="35" customHeight="1" spans="1:4">
      <c r="A38" s="22" t="s">
        <v>162</v>
      </c>
      <c r="B38" s="22"/>
      <c r="C38" s="22"/>
      <c r="D38" s="22"/>
    </row>
  </sheetData>
  <mergeCells count="9">
    <mergeCell ref="A1:E1"/>
    <mergeCell ref="A2:C2"/>
    <mergeCell ref="A38:D38"/>
    <mergeCell ref="A3:A4"/>
    <mergeCell ref="B3:B4"/>
    <mergeCell ref="C3:C4"/>
    <mergeCell ref="C33:C3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D12" sqref="D1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163</v>
      </c>
      <c r="B1" s="5"/>
      <c r="C1" s="5"/>
      <c r="D1" s="5"/>
      <c r="E1" s="5"/>
    </row>
    <row r="2" s="1" customFormat="1" ht="24" customHeight="1" spans="1:4">
      <c r="A2" s="6" t="s">
        <v>164</v>
      </c>
      <c r="B2" s="6"/>
      <c r="C2" s="4"/>
      <c r="D2" s="3"/>
    </row>
    <row r="3" s="1" customFormat="1" ht="17.1" customHeight="1" spans="1:5">
      <c r="A3" s="7" t="s">
        <v>27</v>
      </c>
      <c r="B3" s="7" t="s">
        <v>28</v>
      </c>
      <c r="C3" s="7" t="s">
        <v>29</v>
      </c>
      <c r="D3" s="7" t="s">
        <v>30</v>
      </c>
      <c r="E3" s="7" t="s">
        <v>31</v>
      </c>
    </row>
    <row r="4" s="1" customFormat="1" ht="17.1" customHeight="1" spans="1:5">
      <c r="A4" s="7"/>
      <c r="B4" s="7"/>
      <c r="C4" s="7"/>
      <c r="D4" s="7"/>
      <c r="E4" s="7"/>
    </row>
    <row r="5" s="1" customFormat="1" ht="20" customHeight="1" spans="1:5">
      <c r="A5" s="8" t="s">
        <v>32</v>
      </c>
      <c r="B5" s="9">
        <v>1</v>
      </c>
      <c r="C5" s="9"/>
      <c r="D5" s="10"/>
      <c r="E5" s="11"/>
    </row>
    <row r="6" s="2" customFormat="1" ht="20" customHeight="1" spans="1:5">
      <c r="A6" s="12" t="s">
        <v>33</v>
      </c>
      <c r="B6" s="9">
        <v>2</v>
      </c>
      <c r="C6" s="9" t="s">
        <v>34</v>
      </c>
      <c r="D6" s="13">
        <v>25</v>
      </c>
      <c r="E6" s="14"/>
    </row>
    <row r="7" s="2" customFormat="1" ht="20" customHeight="1" spans="1:5">
      <c r="A7" s="12" t="s">
        <v>35</v>
      </c>
      <c r="B7" s="9">
        <v>3</v>
      </c>
      <c r="C7" s="9" t="s">
        <v>165</v>
      </c>
      <c r="D7" s="13">
        <v>800</v>
      </c>
      <c r="E7" s="14"/>
    </row>
    <row r="8" s="2" customFormat="1" ht="20" customHeight="1" spans="1:5">
      <c r="A8" s="12" t="s">
        <v>37</v>
      </c>
      <c r="B8" s="9">
        <v>4</v>
      </c>
      <c r="C8" s="13" t="s">
        <v>105</v>
      </c>
      <c r="D8" s="13">
        <v>1</v>
      </c>
      <c r="E8" s="14"/>
    </row>
    <row r="9" s="2" customFormat="1" ht="38" customHeight="1" spans="1:5">
      <c r="A9" s="12" t="s">
        <v>39</v>
      </c>
      <c r="B9" s="9">
        <v>5</v>
      </c>
      <c r="C9" s="13" t="s">
        <v>40</v>
      </c>
      <c r="D9" s="15"/>
      <c r="E9" s="16"/>
    </row>
    <row r="10" s="2" customFormat="1" ht="20" customHeight="1" spans="1:5">
      <c r="A10" s="8" t="s">
        <v>41</v>
      </c>
      <c r="B10" s="9"/>
      <c r="C10" s="17"/>
      <c r="D10" s="18">
        <f>D11+D12</f>
        <v>32800</v>
      </c>
      <c r="E10" s="16"/>
    </row>
    <row r="11" s="2" customFormat="1" ht="51" customHeight="1" spans="1:5">
      <c r="A11" s="12" t="s">
        <v>42</v>
      </c>
      <c r="B11" s="9">
        <v>6</v>
      </c>
      <c r="C11" s="13" t="s">
        <v>166</v>
      </c>
      <c r="D11" s="13">
        <v>29600</v>
      </c>
      <c r="E11" s="16"/>
    </row>
    <row r="12" s="2" customFormat="1" ht="38" customHeight="1" spans="1:5">
      <c r="A12" s="12" t="s">
        <v>44</v>
      </c>
      <c r="B12" s="9">
        <v>7</v>
      </c>
      <c r="C12" s="13" t="s">
        <v>45</v>
      </c>
      <c r="D12" s="13">
        <v>3200</v>
      </c>
      <c r="E12" s="16"/>
    </row>
    <row r="13" s="2" customFormat="1" ht="20" customHeight="1" spans="1:5">
      <c r="A13" s="8" t="s">
        <v>46</v>
      </c>
      <c r="B13" s="9"/>
      <c r="C13" s="18"/>
      <c r="D13" s="17">
        <f>D14+D15+D16+D17+D18+D19</f>
        <v>236740</v>
      </c>
      <c r="E13" s="14"/>
    </row>
    <row r="14" s="2" customFormat="1" ht="55" customHeight="1" spans="1:5">
      <c r="A14" s="12" t="s">
        <v>47</v>
      </c>
      <c r="B14" s="9">
        <v>8</v>
      </c>
      <c r="C14" s="13" t="s">
        <v>48</v>
      </c>
      <c r="D14" s="13">
        <v>115500</v>
      </c>
      <c r="E14" s="14"/>
    </row>
    <row r="15" s="2" customFormat="1" ht="54" customHeight="1" spans="1:5">
      <c r="A15" s="12" t="s">
        <v>49</v>
      </c>
      <c r="B15" s="9">
        <v>9</v>
      </c>
      <c r="C15" s="13" t="s">
        <v>50</v>
      </c>
      <c r="D15" s="13">
        <v>51600</v>
      </c>
      <c r="E15" s="14"/>
    </row>
    <row r="16" s="2" customFormat="1" ht="38" customHeight="1" spans="1:5">
      <c r="A16" s="12" t="s">
        <v>51</v>
      </c>
      <c r="B16" s="9">
        <v>10</v>
      </c>
      <c r="C16" s="13" t="s">
        <v>52</v>
      </c>
      <c r="D16" s="13">
        <v>64306</v>
      </c>
      <c r="E16" s="14"/>
    </row>
    <row r="17" s="2" customFormat="1" ht="38" customHeight="1" spans="1:5">
      <c r="A17" s="12" t="s">
        <v>53</v>
      </c>
      <c r="B17" s="9">
        <v>11</v>
      </c>
      <c r="C17" s="13" t="s">
        <v>54</v>
      </c>
      <c r="D17" s="13">
        <v>4500</v>
      </c>
      <c r="E17" s="14"/>
    </row>
    <row r="18" s="2" customFormat="1" ht="38" customHeight="1" spans="1:5">
      <c r="A18" s="12" t="s">
        <v>55</v>
      </c>
      <c r="B18" s="9">
        <v>12</v>
      </c>
      <c r="C18" s="13" t="s">
        <v>56</v>
      </c>
      <c r="D18" s="13"/>
      <c r="E18" s="14"/>
    </row>
    <row r="19" s="2" customFormat="1" ht="38" customHeight="1" spans="1:5">
      <c r="A19" s="12" t="s">
        <v>57</v>
      </c>
      <c r="B19" s="9">
        <v>13</v>
      </c>
      <c r="C19" s="13" t="s">
        <v>58</v>
      </c>
      <c r="D19" s="13">
        <v>834</v>
      </c>
      <c r="E19" s="14"/>
    </row>
    <row r="20" s="2" customFormat="1" ht="20" customHeight="1" spans="1:5">
      <c r="A20" s="8" t="s">
        <v>59</v>
      </c>
      <c r="B20" s="9"/>
      <c r="C20" s="17"/>
      <c r="D20" s="17">
        <f>D21+D22+D23+D24+D25+D26+D27</f>
        <v>16569</v>
      </c>
      <c r="E20" s="14"/>
    </row>
    <row r="21" s="2" customFormat="1" ht="38" customHeight="1" spans="1:5">
      <c r="A21" s="12" t="s">
        <v>60</v>
      </c>
      <c r="B21" s="9">
        <v>14</v>
      </c>
      <c r="C21" s="13" t="s">
        <v>156</v>
      </c>
      <c r="D21" s="13">
        <v>433</v>
      </c>
      <c r="E21" s="14"/>
    </row>
    <row r="22" s="1" customFormat="1" ht="38" customHeight="1" spans="1:6">
      <c r="A22" s="12" t="s">
        <v>62</v>
      </c>
      <c r="B22" s="9">
        <v>15</v>
      </c>
      <c r="C22" s="13" t="s">
        <v>63</v>
      </c>
      <c r="D22" s="13">
        <v>140</v>
      </c>
      <c r="E22" s="14"/>
      <c r="F22" s="2"/>
    </row>
    <row r="23" s="1" customFormat="1" ht="38" customHeight="1" spans="1:6">
      <c r="A23" s="12" t="s">
        <v>64</v>
      </c>
      <c r="B23" s="9">
        <v>16</v>
      </c>
      <c r="C23" s="13" t="s">
        <v>65</v>
      </c>
      <c r="D23" s="13">
        <v>5600</v>
      </c>
      <c r="E23" s="14"/>
      <c r="F23" s="2"/>
    </row>
    <row r="24" s="1" customFormat="1" ht="38" customHeight="1" spans="1:6">
      <c r="A24" s="12" t="s">
        <v>66</v>
      </c>
      <c r="B24" s="9">
        <v>17</v>
      </c>
      <c r="C24" s="13" t="s">
        <v>167</v>
      </c>
      <c r="D24" s="13">
        <v>1500</v>
      </c>
      <c r="E24" s="14"/>
      <c r="F24" s="2"/>
    </row>
    <row r="25" s="1" customFormat="1" ht="38" customHeight="1" spans="1:6">
      <c r="A25" s="12" t="s">
        <v>68</v>
      </c>
      <c r="B25" s="9">
        <v>18</v>
      </c>
      <c r="C25" s="13" t="s">
        <v>168</v>
      </c>
      <c r="D25" s="13">
        <v>6400</v>
      </c>
      <c r="E25" s="14"/>
      <c r="F25" s="2"/>
    </row>
    <row r="26" s="1" customFormat="1" ht="38" customHeight="1" spans="1:6">
      <c r="A26" s="12" t="s">
        <v>70</v>
      </c>
      <c r="B26" s="9">
        <v>19</v>
      </c>
      <c r="C26" s="13" t="s">
        <v>71</v>
      </c>
      <c r="D26" s="13">
        <v>2400</v>
      </c>
      <c r="E26" s="14"/>
      <c r="F26" s="2"/>
    </row>
    <row r="27" s="1" customFormat="1" ht="38" customHeight="1" spans="1:6">
      <c r="A27" s="12" t="s">
        <v>72</v>
      </c>
      <c r="B27" s="9">
        <v>20</v>
      </c>
      <c r="C27" s="13" t="s">
        <v>169</v>
      </c>
      <c r="D27" s="13">
        <v>96</v>
      </c>
      <c r="E27" s="14"/>
      <c r="F27" s="2"/>
    </row>
    <row r="28" s="2" customFormat="1" ht="20" customHeight="1" spans="1:5">
      <c r="A28" s="8" t="s">
        <v>74</v>
      </c>
      <c r="B28" s="9"/>
      <c r="C28" s="18"/>
      <c r="D28" s="17">
        <f>D29+D30</f>
        <v>2875</v>
      </c>
      <c r="E28" s="14"/>
    </row>
    <row r="29" s="1" customFormat="1" ht="38" customHeight="1" spans="1:6">
      <c r="A29" s="12" t="s">
        <v>75</v>
      </c>
      <c r="B29" s="9">
        <v>21</v>
      </c>
      <c r="C29" s="13" t="s">
        <v>160</v>
      </c>
      <c r="D29" s="13">
        <v>2500</v>
      </c>
      <c r="E29" s="14"/>
      <c r="F29" s="2"/>
    </row>
    <row r="30" s="1" customFormat="1" ht="38" customHeight="1" spans="1:6">
      <c r="A30" s="12" t="s">
        <v>77</v>
      </c>
      <c r="B30" s="9">
        <v>22</v>
      </c>
      <c r="C30" s="13" t="s">
        <v>170</v>
      </c>
      <c r="D30" s="13">
        <v>375</v>
      </c>
      <c r="E30" s="14"/>
      <c r="F30" s="2"/>
    </row>
    <row r="31" s="1" customFormat="1" ht="20" customHeight="1" spans="1:6">
      <c r="A31" s="8" t="s">
        <v>79</v>
      </c>
      <c r="B31" s="18"/>
      <c r="C31" s="18" t="s">
        <v>80</v>
      </c>
      <c r="D31" s="19">
        <v>0</v>
      </c>
      <c r="E31" s="14"/>
      <c r="F31" s="2"/>
    </row>
    <row r="32" s="1" customFormat="1" ht="20" customHeight="1" spans="1:6">
      <c r="A32" s="8" t="s">
        <v>81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82</v>
      </c>
      <c r="B33" s="9">
        <v>23</v>
      </c>
      <c r="C33" s="20" t="s">
        <v>83</v>
      </c>
      <c r="D33" s="13"/>
      <c r="E33" s="14"/>
      <c r="F33" s="2"/>
    </row>
    <row r="34" s="1" customFormat="1" ht="38" customHeight="1" spans="1:6">
      <c r="A34" s="12" t="s">
        <v>84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85</v>
      </c>
      <c r="B35" s="18"/>
      <c r="C35" s="13" t="s">
        <v>86</v>
      </c>
      <c r="D35" s="19">
        <f>D31*0.25*0.2</f>
        <v>0</v>
      </c>
      <c r="E35" s="14"/>
      <c r="F35" s="2"/>
    </row>
    <row r="36" s="2" customFormat="1" ht="38" customHeight="1" spans="1:5">
      <c r="A36" s="8" t="s">
        <v>87</v>
      </c>
      <c r="B36" s="9"/>
      <c r="C36" s="13"/>
      <c r="D36" s="19">
        <f>D35+D32+D28+D20+D13+D10</f>
        <v>288984</v>
      </c>
      <c r="E36" s="14"/>
    </row>
    <row r="37" s="2" customFormat="1" ht="38" customHeight="1" spans="1:5">
      <c r="A37" s="8" t="s">
        <v>88</v>
      </c>
      <c r="B37" s="9"/>
      <c r="C37" s="18"/>
      <c r="D37" s="19">
        <f>D36/D6</f>
        <v>11559.36</v>
      </c>
      <c r="E37" s="14"/>
    </row>
    <row r="38" s="1" customFormat="1" ht="35" customHeight="1" spans="1:4">
      <c r="A38" s="22" t="s">
        <v>171</v>
      </c>
      <c r="B38" s="22"/>
      <c r="C38" s="22"/>
      <c r="D38" s="22"/>
    </row>
  </sheetData>
  <mergeCells count="9">
    <mergeCell ref="A1:E1"/>
    <mergeCell ref="A2:C2"/>
    <mergeCell ref="A38:D38"/>
    <mergeCell ref="A3:A4"/>
    <mergeCell ref="B3:B4"/>
    <mergeCell ref="C3:C4"/>
    <mergeCell ref="C33:C3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7" workbookViewId="0">
      <selection activeCell="F12" sqref="F1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172</v>
      </c>
      <c r="B1" s="5"/>
      <c r="C1" s="5"/>
      <c r="D1" s="5"/>
      <c r="E1" s="5"/>
    </row>
    <row r="2" s="1" customFormat="1" ht="24" customHeight="1" spans="1:4">
      <c r="A2" s="6" t="s">
        <v>173</v>
      </c>
      <c r="B2" s="6"/>
      <c r="C2" s="4"/>
      <c r="D2" s="3"/>
    </row>
    <row r="3" s="1" customFormat="1" ht="17.1" customHeight="1" spans="1:5">
      <c r="A3" s="7" t="s">
        <v>27</v>
      </c>
      <c r="B3" s="7" t="s">
        <v>28</v>
      </c>
      <c r="C3" s="7" t="s">
        <v>29</v>
      </c>
      <c r="D3" s="7" t="s">
        <v>30</v>
      </c>
      <c r="E3" s="7" t="s">
        <v>31</v>
      </c>
    </row>
    <row r="4" s="1" customFormat="1" ht="17.1" customHeight="1" spans="1:5">
      <c r="A4" s="7"/>
      <c r="B4" s="7"/>
      <c r="C4" s="7"/>
      <c r="D4" s="7"/>
      <c r="E4" s="7"/>
    </row>
    <row r="5" s="1" customFormat="1" ht="20" customHeight="1" spans="1:5">
      <c r="A5" s="8" t="s">
        <v>32</v>
      </c>
      <c r="B5" s="9">
        <v>1</v>
      </c>
      <c r="C5" s="9"/>
      <c r="D5" s="10"/>
      <c r="E5" s="11"/>
    </row>
    <row r="6" s="2" customFormat="1" ht="20" customHeight="1" spans="1:5">
      <c r="A6" s="12" t="s">
        <v>33</v>
      </c>
      <c r="B6" s="9">
        <v>2</v>
      </c>
      <c r="C6" s="9" t="s">
        <v>34</v>
      </c>
      <c r="D6" s="13">
        <v>22</v>
      </c>
      <c r="E6" s="14"/>
    </row>
    <row r="7" s="2" customFormat="1" ht="20" customHeight="1" spans="1:5">
      <c r="A7" s="12" t="s">
        <v>35</v>
      </c>
      <c r="B7" s="9">
        <v>3</v>
      </c>
      <c r="C7" s="9" t="s">
        <v>174</v>
      </c>
      <c r="D7" s="13">
        <v>660</v>
      </c>
      <c r="E7" s="14"/>
    </row>
    <row r="8" s="2" customFormat="1" ht="20" customHeight="1" spans="1:5">
      <c r="A8" s="12" t="s">
        <v>37</v>
      </c>
      <c r="B8" s="9">
        <v>4</v>
      </c>
      <c r="C8" s="13" t="s">
        <v>105</v>
      </c>
      <c r="D8" s="13">
        <v>1</v>
      </c>
      <c r="E8" s="14"/>
    </row>
    <row r="9" s="2" customFormat="1" ht="38" customHeight="1" spans="1:5">
      <c r="A9" s="12" t="s">
        <v>39</v>
      </c>
      <c r="B9" s="9">
        <v>5</v>
      </c>
      <c r="C9" s="13" t="s">
        <v>40</v>
      </c>
      <c r="D9" s="15"/>
      <c r="E9" s="16"/>
    </row>
    <row r="10" s="2" customFormat="1" ht="20" customHeight="1" spans="1:5">
      <c r="A10" s="8" t="s">
        <v>41</v>
      </c>
      <c r="B10" s="9"/>
      <c r="C10" s="17"/>
      <c r="D10" s="18">
        <f>D11+D12</f>
        <v>27060</v>
      </c>
      <c r="E10" s="16"/>
    </row>
    <row r="11" s="2" customFormat="1" ht="51" customHeight="1" spans="1:5">
      <c r="A11" s="12" t="s">
        <v>42</v>
      </c>
      <c r="B11" s="9">
        <v>6</v>
      </c>
      <c r="C11" s="13" t="s">
        <v>175</v>
      </c>
      <c r="D11" s="13">
        <v>24420</v>
      </c>
      <c r="E11" s="16"/>
    </row>
    <row r="12" s="2" customFormat="1" ht="38" customHeight="1" spans="1:5">
      <c r="A12" s="12" t="s">
        <v>44</v>
      </c>
      <c r="B12" s="9">
        <v>7</v>
      </c>
      <c r="C12" s="13" t="s">
        <v>45</v>
      </c>
      <c r="D12" s="13">
        <v>2640</v>
      </c>
      <c r="E12" s="16"/>
    </row>
    <row r="13" s="2" customFormat="1" ht="20" customHeight="1" spans="1:5">
      <c r="A13" s="8" t="s">
        <v>46</v>
      </c>
      <c r="B13" s="9"/>
      <c r="C13" s="18"/>
      <c r="D13" s="17">
        <f>D14+D15+D16+D17+D18+D19</f>
        <v>236740</v>
      </c>
      <c r="E13" s="14"/>
    </row>
    <row r="14" s="2" customFormat="1" ht="55" customHeight="1" spans="1:5">
      <c r="A14" s="12" t="s">
        <v>47</v>
      </c>
      <c r="B14" s="9">
        <v>8</v>
      </c>
      <c r="C14" s="13" t="s">
        <v>48</v>
      </c>
      <c r="D14" s="13">
        <v>115500</v>
      </c>
      <c r="E14" s="14"/>
    </row>
    <row r="15" s="2" customFormat="1" ht="54" customHeight="1" spans="1:5">
      <c r="A15" s="12" t="s">
        <v>49</v>
      </c>
      <c r="B15" s="9">
        <v>9</v>
      </c>
      <c r="C15" s="13" t="s">
        <v>50</v>
      </c>
      <c r="D15" s="13">
        <v>51600</v>
      </c>
      <c r="E15" s="14"/>
    </row>
    <row r="16" s="2" customFormat="1" ht="38" customHeight="1" spans="1:5">
      <c r="A16" s="12" t="s">
        <v>51</v>
      </c>
      <c r="B16" s="9">
        <v>10</v>
      </c>
      <c r="C16" s="13" t="s">
        <v>52</v>
      </c>
      <c r="D16" s="13">
        <v>64306</v>
      </c>
      <c r="E16" s="14"/>
    </row>
    <row r="17" s="2" customFormat="1" ht="38" customHeight="1" spans="1:5">
      <c r="A17" s="12" t="s">
        <v>53</v>
      </c>
      <c r="B17" s="9">
        <v>11</v>
      </c>
      <c r="C17" s="13" t="s">
        <v>54</v>
      </c>
      <c r="D17" s="13">
        <v>4500</v>
      </c>
      <c r="E17" s="14"/>
    </row>
    <row r="18" s="2" customFormat="1" ht="38" customHeight="1" spans="1:5">
      <c r="A18" s="12" t="s">
        <v>55</v>
      </c>
      <c r="B18" s="9">
        <v>12</v>
      </c>
      <c r="C18" s="13" t="s">
        <v>56</v>
      </c>
      <c r="D18" s="13"/>
      <c r="E18" s="14"/>
    </row>
    <row r="19" s="2" customFormat="1" ht="38" customHeight="1" spans="1:5">
      <c r="A19" s="12" t="s">
        <v>57</v>
      </c>
      <c r="B19" s="9">
        <v>13</v>
      </c>
      <c r="C19" s="13" t="s">
        <v>58</v>
      </c>
      <c r="D19" s="13">
        <v>834</v>
      </c>
      <c r="E19" s="14"/>
    </row>
    <row r="20" s="2" customFormat="1" ht="20" customHeight="1" spans="1:5">
      <c r="A20" s="8" t="s">
        <v>59</v>
      </c>
      <c r="B20" s="9"/>
      <c r="C20" s="17"/>
      <c r="D20" s="17">
        <f>D21+D22+D23+D24+D25+D26+D27</f>
        <v>17909</v>
      </c>
      <c r="E20" s="14"/>
    </row>
    <row r="21" s="2" customFormat="1" ht="38" customHeight="1" spans="1:5">
      <c r="A21" s="12" t="s">
        <v>60</v>
      </c>
      <c r="B21" s="9">
        <v>14</v>
      </c>
      <c r="C21" s="13" t="s">
        <v>156</v>
      </c>
      <c r="D21" s="13">
        <v>433</v>
      </c>
      <c r="E21" s="14"/>
    </row>
    <row r="22" s="1" customFormat="1" ht="38" customHeight="1" spans="1:6">
      <c r="A22" s="12" t="s">
        <v>62</v>
      </c>
      <c r="B22" s="9">
        <v>15</v>
      </c>
      <c r="C22" s="13" t="s">
        <v>63</v>
      </c>
      <c r="D22" s="13">
        <v>140</v>
      </c>
      <c r="E22" s="14"/>
      <c r="F22" s="2"/>
    </row>
    <row r="23" s="1" customFormat="1" ht="38" customHeight="1" spans="1:6">
      <c r="A23" s="12" t="s">
        <v>64</v>
      </c>
      <c r="B23" s="9">
        <v>16</v>
      </c>
      <c r="C23" s="13" t="s">
        <v>65</v>
      </c>
      <c r="D23" s="13">
        <v>5600</v>
      </c>
      <c r="E23" s="14"/>
      <c r="F23" s="2"/>
    </row>
    <row r="24" s="1" customFormat="1" ht="38" customHeight="1" spans="1:6">
      <c r="A24" s="12" t="s">
        <v>66</v>
      </c>
      <c r="B24" s="9">
        <v>17</v>
      </c>
      <c r="C24" s="13" t="s">
        <v>176</v>
      </c>
      <c r="D24" s="13">
        <v>1320</v>
      </c>
      <c r="E24" s="14"/>
      <c r="F24" s="2"/>
    </row>
    <row r="25" s="1" customFormat="1" ht="38" customHeight="1" spans="1:6">
      <c r="A25" s="12" t="s">
        <v>68</v>
      </c>
      <c r="B25" s="9">
        <v>18</v>
      </c>
      <c r="C25" s="13" t="s">
        <v>177</v>
      </c>
      <c r="D25" s="13">
        <v>7920</v>
      </c>
      <c r="E25" s="14"/>
      <c r="F25" s="2"/>
    </row>
    <row r="26" s="1" customFormat="1" ht="38" customHeight="1" spans="1:6">
      <c r="A26" s="12" t="s">
        <v>70</v>
      </c>
      <c r="B26" s="9">
        <v>19</v>
      </c>
      <c r="C26" s="13" t="s">
        <v>71</v>
      </c>
      <c r="D26" s="13">
        <v>2400</v>
      </c>
      <c r="E26" s="14"/>
      <c r="F26" s="2"/>
    </row>
    <row r="27" s="1" customFormat="1" ht="38" customHeight="1" spans="1:6">
      <c r="A27" s="12" t="s">
        <v>72</v>
      </c>
      <c r="B27" s="9">
        <v>20</v>
      </c>
      <c r="C27" s="13" t="s">
        <v>169</v>
      </c>
      <c r="D27" s="13">
        <v>96</v>
      </c>
      <c r="E27" s="14"/>
      <c r="F27" s="2"/>
    </row>
    <row r="28" s="2" customFormat="1" ht="20" customHeight="1" spans="1:5">
      <c r="A28" s="8" t="s">
        <v>74</v>
      </c>
      <c r="B28" s="9"/>
      <c r="C28" s="18"/>
      <c r="D28" s="17">
        <f>D29+D30</f>
        <v>2830</v>
      </c>
      <c r="E28" s="14"/>
    </row>
    <row r="29" s="1" customFormat="1" ht="38" customHeight="1" spans="1:6">
      <c r="A29" s="12" t="s">
        <v>75</v>
      </c>
      <c r="B29" s="9">
        <v>21</v>
      </c>
      <c r="C29" s="13" t="s">
        <v>160</v>
      </c>
      <c r="D29" s="13">
        <v>2500</v>
      </c>
      <c r="E29" s="14"/>
      <c r="F29" s="2"/>
    </row>
    <row r="30" s="1" customFormat="1" ht="38" customHeight="1" spans="1:6">
      <c r="A30" s="12" t="s">
        <v>77</v>
      </c>
      <c r="B30" s="9">
        <v>22</v>
      </c>
      <c r="C30" s="13" t="s">
        <v>178</v>
      </c>
      <c r="D30" s="13">
        <v>330</v>
      </c>
      <c r="E30" s="14"/>
      <c r="F30" s="2"/>
    </row>
    <row r="31" s="1" customFormat="1" ht="20" customHeight="1" spans="1:6">
      <c r="A31" s="8" t="s">
        <v>79</v>
      </c>
      <c r="B31" s="18"/>
      <c r="C31" s="18" t="s">
        <v>80</v>
      </c>
      <c r="D31" s="19">
        <v>0</v>
      </c>
      <c r="E31" s="14"/>
      <c r="F31" s="2"/>
    </row>
    <row r="32" s="1" customFormat="1" ht="20" customHeight="1" spans="1:6">
      <c r="A32" s="8" t="s">
        <v>81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82</v>
      </c>
      <c r="B33" s="9">
        <v>23</v>
      </c>
      <c r="C33" s="20" t="s">
        <v>83</v>
      </c>
      <c r="D33" s="13"/>
      <c r="E33" s="14"/>
      <c r="F33" s="2"/>
    </row>
    <row r="34" s="1" customFormat="1" ht="38" customHeight="1" spans="1:6">
      <c r="A34" s="12" t="s">
        <v>84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85</v>
      </c>
      <c r="B35" s="18"/>
      <c r="C35" s="13" t="s">
        <v>86</v>
      </c>
      <c r="D35" s="19">
        <f>D31*0.25*0.2</f>
        <v>0</v>
      </c>
      <c r="E35" s="14"/>
      <c r="F35" s="2"/>
    </row>
    <row r="36" s="2" customFormat="1" ht="38" customHeight="1" spans="1:5">
      <c r="A36" s="8" t="s">
        <v>87</v>
      </c>
      <c r="B36" s="9"/>
      <c r="C36" s="13"/>
      <c r="D36" s="19">
        <f>D35+D32+D28+D20+D13+D10</f>
        <v>284539</v>
      </c>
      <c r="E36" s="14"/>
    </row>
    <row r="37" s="2" customFormat="1" ht="38" customHeight="1" spans="1:5">
      <c r="A37" s="8" t="s">
        <v>88</v>
      </c>
      <c r="B37" s="9"/>
      <c r="C37" s="18"/>
      <c r="D37" s="19">
        <f>D36/D6</f>
        <v>12933.5909090909</v>
      </c>
      <c r="E37" s="14"/>
    </row>
    <row r="38" s="1" customFormat="1" ht="35" customHeight="1" spans="1:4">
      <c r="A38" s="22" t="s">
        <v>179</v>
      </c>
      <c r="B38" s="22"/>
      <c r="C38" s="22"/>
      <c r="D38" s="22"/>
    </row>
  </sheetData>
  <mergeCells count="9">
    <mergeCell ref="A1:E1"/>
    <mergeCell ref="A2:C2"/>
    <mergeCell ref="A38:D38"/>
    <mergeCell ref="A3:A4"/>
    <mergeCell ref="B3:B4"/>
    <mergeCell ref="C3:C4"/>
    <mergeCell ref="C33:C3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5" workbookViewId="0">
      <selection activeCell="D12" sqref="D1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180</v>
      </c>
      <c r="B1" s="5"/>
      <c r="C1" s="5"/>
      <c r="D1" s="5"/>
      <c r="E1" s="5"/>
    </row>
    <row r="2" s="1" customFormat="1" ht="24" customHeight="1" spans="1:4">
      <c r="A2" s="6" t="s">
        <v>181</v>
      </c>
      <c r="B2" s="6"/>
      <c r="C2" s="4"/>
      <c r="D2" s="3"/>
    </row>
    <row r="3" s="1" customFormat="1" ht="17.1" customHeight="1" spans="1:5">
      <c r="A3" s="7" t="s">
        <v>27</v>
      </c>
      <c r="B3" s="7" t="s">
        <v>28</v>
      </c>
      <c r="C3" s="7" t="s">
        <v>29</v>
      </c>
      <c r="D3" s="7" t="s">
        <v>30</v>
      </c>
      <c r="E3" s="7" t="s">
        <v>31</v>
      </c>
    </row>
    <row r="4" s="1" customFormat="1" ht="17.1" customHeight="1" spans="1:5">
      <c r="A4" s="7"/>
      <c r="B4" s="7"/>
      <c r="C4" s="7"/>
      <c r="D4" s="7"/>
      <c r="E4" s="7"/>
    </row>
    <row r="5" s="1" customFormat="1" ht="20" customHeight="1" spans="1:5">
      <c r="A5" s="8" t="s">
        <v>32</v>
      </c>
      <c r="B5" s="9">
        <v>1</v>
      </c>
      <c r="C5" s="9"/>
      <c r="D5" s="10"/>
      <c r="E5" s="11"/>
    </row>
    <row r="6" s="2" customFormat="1" ht="20" customHeight="1" spans="1:5">
      <c r="A6" s="12" t="s">
        <v>33</v>
      </c>
      <c r="B6" s="9">
        <v>2</v>
      </c>
      <c r="C6" s="9" t="s">
        <v>34</v>
      </c>
      <c r="D6" s="13">
        <v>15</v>
      </c>
      <c r="E6" s="14"/>
    </row>
    <row r="7" s="2" customFormat="1" ht="20" customHeight="1" spans="1:5">
      <c r="A7" s="12" t="s">
        <v>35</v>
      </c>
      <c r="B7" s="9">
        <v>3</v>
      </c>
      <c r="C7" s="9" t="s">
        <v>182</v>
      </c>
      <c r="D7" s="13">
        <v>350</v>
      </c>
      <c r="E7" s="14"/>
    </row>
    <row r="8" s="2" customFormat="1" ht="20" customHeight="1" spans="1:5">
      <c r="A8" s="12" t="s">
        <v>37</v>
      </c>
      <c r="B8" s="9">
        <v>4</v>
      </c>
      <c r="C8" s="13" t="s">
        <v>105</v>
      </c>
      <c r="D8" s="13">
        <v>1</v>
      </c>
      <c r="E8" s="14"/>
    </row>
    <row r="9" s="2" customFormat="1" ht="38" customHeight="1" spans="1:5">
      <c r="A9" s="12" t="s">
        <v>39</v>
      </c>
      <c r="B9" s="9">
        <v>5</v>
      </c>
      <c r="C9" s="13" t="s">
        <v>40</v>
      </c>
      <c r="D9" s="15"/>
      <c r="E9" s="16"/>
    </row>
    <row r="10" s="2" customFormat="1" ht="20" customHeight="1" spans="1:5">
      <c r="A10" s="8" t="s">
        <v>41</v>
      </c>
      <c r="B10" s="9"/>
      <c r="C10" s="17"/>
      <c r="D10" s="18">
        <f>D11+D12</f>
        <v>14350</v>
      </c>
      <c r="E10" s="16"/>
    </row>
    <row r="11" s="2" customFormat="1" ht="51" customHeight="1" spans="1:5">
      <c r="A11" s="12" t="s">
        <v>42</v>
      </c>
      <c r="B11" s="9">
        <v>6</v>
      </c>
      <c r="C11" s="13" t="s">
        <v>183</v>
      </c>
      <c r="D11" s="13">
        <v>12950</v>
      </c>
      <c r="E11" s="16"/>
    </row>
    <row r="12" s="2" customFormat="1" ht="38" customHeight="1" spans="1:5">
      <c r="A12" s="12" t="s">
        <v>44</v>
      </c>
      <c r="B12" s="9">
        <v>7</v>
      </c>
      <c r="C12" s="13" t="s">
        <v>45</v>
      </c>
      <c r="D12" s="13">
        <v>1400</v>
      </c>
      <c r="E12" s="16"/>
    </row>
    <row r="13" s="2" customFormat="1" ht="20" customHeight="1" spans="1:5">
      <c r="A13" s="8" t="s">
        <v>46</v>
      </c>
      <c r="B13" s="9"/>
      <c r="C13" s="18"/>
      <c r="D13" s="17">
        <f>D14+D15+D16+D17+D18+D19</f>
        <v>236740</v>
      </c>
      <c r="E13" s="14"/>
    </row>
    <row r="14" s="2" customFormat="1" ht="55" customHeight="1" spans="1:5">
      <c r="A14" s="12" t="s">
        <v>47</v>
      </c>
      <c r="B14" s="9">
        <v>8</v>
      </c>
      <c r="C14" s="13" t="s">
        <v>48</v>
      </c>
      <c r="D14" s="13">
        <v>115500</v>
      </c>
      <c r="E14" s="14"/>
    </row>
    <row r="15" s="2" customFormat="1" ht="54" customHeight="1" spans="1:5">
      <c r="A15" s="12" t="s">
        <v>49</v>
      </c>
      <c r="B15" s="9">
        <v>9</v>
      </c>
      <c r="C15" s="13" t="s">
        <v>50</v>
      </c>
      <c r="D15" s="13">
        <v>51600</v>
      </c>
      <c r="E15" s="14"/>
    </row>
    <row r="16" s="2" customFormat="1" ht="38" customHeight="1" spans="1:5">
      <c r="A16" s="12" t="s">
        <v>51</v>
      </c>
      <c r="B16" s="9">
        <v>10</v>
      </c>
      <c r="C16" s="13" t="s">
        <v>52</v>
      </c>
      <c r="D16" s="13">
        <v>64306</v>
      </c>
      <c r="E16" s="14"/>
    </row>
    <row r="17" s="2" customFormat="1" ht="38" customHeight="1" spans="1:5">
      <c r="A17" s="12" t="s">
        <v>53</v>
      </c>
      <c r="B17" s="9">
        <v>11</v>
      </c>
      <c r="C17" s="13" t="s">
        <v>54</v>
      </c>
      <c r="D17" s="13">
        <v>4500</v>
      </c>
      <c r="E17" s="14"/>
    </row>
    <row r="18" s="2" customFormat="1" ht="38" customHeight="1" spans="1:5">
      <c r="A18" s="12" t="s">
        <v>55</v>
      </c>
      <c r="B18" s="9">
        <v>12</v>
      </c>
      <c r="C18" s="13" t="s">
        <v>56</v>
      </c>
      <c r="D18" s="13"/>
      <c r="E18" s="14"/>
    </row>
    <row r="19" s="2" customFormat="1" ht="38" customHeight="1" spans="1:5">
      <c r="A19" s="12" t="s">
        <v>57</v>
      </c>
      <c r="B19" s="9">
        <v>13</v>
      </c>
      <c r="C19" s="13" t="s">
        <v>58</v>
      </c>
      <c r="D19" s="13">
        <v>834</v>
      </c>
      <c r="E19" s="14"/>
    </row>
    <row r="20" s="2" customFormat="1" ht="20" customHeight="1" spans="1:5">
      <c r="A20" s="8" t="s">
        <v>59</v>
      </c>
      <c r="B20" s="9"/>
      <c r="C20" s="17"/>
      <c r="D20" s="17">
        <f>D21+D22+D23+D24+D25+D26+D27</f>
        <v>12153</v>
      </c>
      <c r="E20" s="14"/>
    </row>
    <row r="21" s="2" customFormat="1" ht="38" customHeight="1" spans="1:5">
      <c r="A21" s="12" t="s">
        <v>60</v>
      </c>
      <c r="B21" s="9">
        <v>14</v>
      </c>
      <c r="C21" s="13" t="s">
        <v>184</v>
      </c>
      <c r="D21" s="13">
        <v>217</v>
      </c>
      <c r="E21" s="14"/>
    </row>
    <row r="22" s="1" customFormat="1" ht="38" customHeight="1" spans="1:6">
      <c r="A22" s="12" t="s">
        <v>62</v>
      </c>
      <c r="B22" s="9">
        <v>15</v>
      </c>
      <c r="C22" s="13" t="s">
        <v>63</v>
      </c>
      <c r="D22" s="13">
        <v>140</v>
      </c>
      <c r="E22" s="14"/>
      <c r="F22" s="2"/>
    </row>
    <row r="23" s="1" customFormat="1" ht="38" customHeight="1" spans="1:6">
      <c r="A23" s="12" t="s">
        <v>64</v>
      </c>
      <c r="B23" s="9">
        <v>16</v>
      </c>
      <c r="C23" s="13" t="s">
        <v>65</v>
      </c>
      <c r="D23" s="13">
        <v>5600</v>
      </c>
      <c r="E23" s="14"/>
      <c r="F23" s="2"/>
    </row>
    <row r="24" s="1" customFormat="1" ht="38" customHeight="1" spans="1:6">
      <c r="A24" s="12" t="s">
        <v>66</v>
      </c>
      <c r="B24" s="9">
        <v>17</v>
      </c>
      <c r="C24" s="13" t="s">
        <v>185</v>
      </c>
      <c r="D24" s="13">
        <v>900</v>
      </c>
      <c r="E24" s="14"/>
      <c r="F24" s="2"/>
    </row>
    <row r="25" s="1" customFormat="1" ht="38" customHeight="1" spans="1:6">
      <c r="A25" s="12" t="s">
        <v>68</v>
      </c>
      <c r="B25" s="9">
        <v>18</v>
      </c>
      <c r="C25" s="13" t="s">
        <v>186</v>
      </c>
      <c r="D25" s="13">
        <v>2800</v>
      </c>
      <c r="E25" s="14"/>
      <c r="F25" s="2"/>
    </row>
    <row r="26" s="1" customFormat="1" ht="38" customHeight="1" spans="1:6">
      <c r="A26" s="12" t="s">
        <v>70</v>
      </c>
      <c r="B26" s="9">
        <v>19</v>
      </c>
      <c r="C26" s="13" t="s">
        <v>71</v>
      </c>
      <c r="D26" s="13">
        <v>2400</v>
      </c>
      <c r="E26" s="14"/>
      <c r="F26" s="2"/>
    </row>
    <row r="27" s="1" customFormat="1" ht="38" customHeight="1" spans="1:6">
      <c r="A27" s="12" t="s">
        <v>72</v>
      </c>
      <c r="B27" s="9">
        <v>20</v>
      </c>
      <c r="C27" s="13" t="s">
        <v>169</v>
      </c>
      <c r="D27" s="13">
        <v>96</v>
      </c>
      <c r="E27" s="14"/>
      <c r="F27" s="2"/>
    </row>
    <row r="28" s="2" customFormat="1" ht="20" customHeight="1" spans="1:5">
      <c r="A28" s="8" t="s">
        <v>74</v>
      </c>
      <c r="B28" s="9"/>
      <c r="C28" s="18"/>
      <c r="D28" s="17">
        <f>D29+D30</f>
        <v>2725</v>
      </c>
      <c r="E28" s="14"/>
    </row>
    <row r="29" s="1" customFormat="1" ht="38" customHeight="1" spans="1:6">
      <c r="A29" s="12" t="s">
        <v>75</v>
      </c>
      <c r="B29" s="9">
        <v>21</v>
      </c>
      <c r="C29" s="13" t="s">
        <v>160</v>
      </c>
      <c r="D29" s="13">
        <v>2500</v>
      </c>
      <c r="E29" s="14"/>
      <c r="F29" s="2"/>
    </row>
    <row r="30" s="1" customFormat="1" ht="38" customHeight="1" spans="1:6">
      <c r="A30" s="12" t="s">
        <v>77</v>
      </c>
      <c r="B30" s="9">
        <v>22</v>
      </c>
      <c r="C30" s="13" t="s">
        <v>187</v>
      </c>
      <c r="D30" s="13">
        <v>225</v>
      </c>
      <c r="E30" s="14"/>
      <c r="F30" s="2"/>
    </row>
    <row r="31" s="1" customFormat="1" ht="20" customHeight="1" spans="1:6">
      <c r="A31" s="8" t="s">
        <v>79</v>
      </c>
      <c r="B31" s="18"/>
      <c r="C31" s="18" t="s">
        <v>80</v>
      </c>
      <c r="D31" s="19">
        <v>0</v>
      </c>
      <c r="E31" s="14"/>
      <c r="F31" s="2"/>
    </row>
    <row r="32" s="1" customFormat="1" ht="20" customHeight="1" spans="1:6">
      <c r="A32" s="8" t="s">
        <v>81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82</v>
      </c>
      <c r="B33" s="9">
        <v>23</v>
      </c>
      <c r="C33" s="20" t="s">
        <v>83</v>
      </c>
      <c r="D33" s="13"/>
      <c r="E33" s="14"/>
      <c r="F33" s="2"/>
    </row>
    <row r="34" s="1" customFormat="1" ht="38" customHeight="1" spans="1:6">
      <c r="A34" s="12" t="s">
        <v>84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85</v>
      </c>
      <c r="B35" s="18"/>
      <c r="C35" s="13" t="s">
        <v>86</v>
      </c>
      <c r="D35" s="19">
        <f>D31*0.25*0.2</f>
        <v>0</v>
      </c>
      <c r="E35" s="14"/>
      <c r="F35" s="2"/>
    </row>
    <row r="36" s="2" customFormat="1" ht="38" customHeight="1" spans="1:5">
      <c r="A36" s="8" t="s">
        <v>87</v>
      </c>
      <c r="B36" s="9"/>
      <c r="C36" s="13"/>
      <c r="D36" s="19">
        <f>D35+D32+D28+D20+D13+D10</f>
        <v>265968</v>
      </c>
      <c r="E36" s="14"/>
    </row>
    <row r="37" s="2" customFormat="1" ht="38" customHeight="1" spans="1:5">
      <c r="A37" s="8" t="s">
        <v>88</v>
      </c>
      <c r="B37" s="9"/>
      <c r="C37" s="18"/>
      <c r="D37" s="19">
        <f>D36/D6</f>
        <v>17731.2</v>
      </c>
      <c r="E37" s="14"/>
    </row>
    <row r="38" s="1" customFormat="1" ht="35" customHeight="1" spans="1:4">
      <c r="A38" s="22" t="s">
        <v>188</v>
      </c>
      <c r="B38" s="22"/>
      <c r="C38" s="22"/>
      <c r="D38" s="22"/>
    </row>
  </sheetData>
  <mergeCells count="9">
    <mergeCell ref="A1:E1"/>
    <mergeCell ref="A2:C2"/>
    <mergeCell ref="A38:D38"/>
    <mergeCell ref="A3:A4"/>
    <mergeCell ref="B3:B4"/>
    <mergeCell ref="C3:C4"/>
    <mergeCell ref="C33:C3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2" workbookViewId="0">
      <selection activeCell="D12" sqref="D12"/>
    </sheetView>
  </sheetViews>
  <sheetFormatPr defaultColWidth="10" defaultRowHeight="15.6" outlineLevelCol="5"/>
  <cols>
    <col min="1" max="1" width="25.2314814814815" style="1" customWidth="1"/>
    <col min="2" max="2" width="6.11111111111111" style="3" customWidth="1"/>
    <col min="3" max="3" width="40.6296296296296" style="4" customWidth="1"/>
    <col min="4" max="4" width="14.0092592592593" style="3" customWidth="1"/>
    <col min="5" max="5" width="11.3611111111111" style="1" hidden="1" customWidth="1"/>
    <col min="6" max="6" width="17.3611111111111" style="1" customWidth="1"/>
    <col min="7" max="16384" width="10" style="1"/>
  </cols>
  <sheetData>
    <row r="1" s="1" customFormat="1" ht="25.5" customHeight="1" spans="1:5">
      <c r="A1" s="5" t="s">
        <v>189</v>
      </c>
      <c r="B1" s="5"/>
      <c r="C1" s="5"/>
      <c r="D1" s="5"/>
      <c r="E1" s="5"/>
    </row>
    <row r="2" s="1" customFormat="1" ht="24" customHeight="1" spans="1:4">
      <c r="A2" s="6" t="s">
        <v>190</v>
      </c>
      <c r="B2" s="6"/>
      <c r="C2" s="4"/>
      <c r="D2" s="3"/>
    </row>
    <row r="3" s="1" customFormat="1" ht="17.1" customHeight="1" spans="1:5">
      <c r="A3" s="7" t="s">
        <v>27</v>
      </c>
      <c r="B3" s="7" t="s">
        <v>28</v>
      </c>
      <c r="C3" s="7" t="s">
        <v>29</v>
      </c>
      <c r="D3" s="7" t="s">
        <v>30</v>
      </c>
      <c r="E3" s="7" t="s">
        <v>31</v>
      </c>
    </row>
    <row r="4" s="1" customFormat="1" ht="17.1" customHeight="1" spans="1:5">
      <c r="A4" s="7"/>
      <c r="B4" s="7"/>
      <c r="C4" s="7"/>
      <c r="D4" s="7"/>
      <c r="E4" s="7"/>
    </row>
    <row r="5" s="1" customFormat="1" ht="20" customHeight="1" spans="1:5">
      <c r="A5" s="8" t="s">
        <v>32</v>
      </c>
      <c r="B5" s="9">
        <v>1</v>
      </c>
      <c r="C5" s="9"/>
      <c r="D5" s="10"/>
      <c r="E5" s="11"/>
    </row>
    <row r="6" s="2" customFormat="1" ht="20" customHeight="1" spans="1:5">
      <c r="A6" s="12" t="s">
        <v>33</v>
      </c>
      <c r="B6" s="9">
        <v>2</v>
      </c>
      <c r="C6" s="9" t="s">
        <v>34</v>
      </c>
      <c r="D6" s="13">
        <v>10</v>
      </c>
      <c r="E6" s="14"/>
    </row>
    <row r="7" s="2" customFormat="1" ht="20" customHeight="1" spans="1:5">
      <c r="A7" s="12" t="s">
        <v>35</v>
      </c>
      <c r="B7" s="9">
        <v>3</v>
      </c>
      <c r="C7" s="9" t="s">
        <v>191</v>
      </c>
      <c r="D7" s="13">
        <v>200</v>
      </c>
      <c r="E7" s="14"/>
    </row>
    <row r="8" s="2" customFormat="1" ht="20" customHeight="1" spans="1:5">
      <c r="A8" s="12" t="s">
        <v>37</v>
      </c>
      <c r="B8" s="9">
        <v>4</v>
      </c>
      <c r="C8" s="13" t="s">
        <v>105</v>
      </c>
      <c r="D8" s="13">
        <v>1</v>
      </c>
      <c r="E8" s="14"/>
    </row>
    <row r="9" s="2" customFormat="1" ht="38" customHeight="1" spans="1:5">
      <c r="A9" s="12" t="s">
        <v>39</v>
      </c>
      <c r="B9" s="9">
        <v>5</v>
      </c>
      <c r="C9" s="13" t="s">
        <v>40</v>
      </c>
      <c r="D9" s="15"/>
      <c r="E9" s="16"/>
    </row>
    <row r="10" s="2" customFormat="1" ht="20" customHeight="1" spans="1:5">
      <c r="A10" s="8" t="s">
        <v>41</v>
      </c>
      <c r="B10" s="9"/>
      <c r="C10" s="17"/>
      <c r="D10" s="18">
        <f>D11+D12</f>
        <v>8200</v>
      </c>
      <c r="E10" s="16"/>
    </row>
    <row r="11" s="2" customFormat="1" ht="51" customHeight="1" spans="1:5">
      <c r="A11" s="12" t="s">
        <v>42</v>
      </c>
      <c r="B11" s="9">
        <v>6</v>
      </c>
      <c r="C11" s="13" t="s">
        <v>192</v>
      </c>
      <c r="D11" s="13">
        <v>7400</v>
      </c>
      <c r="E11" s="16"/>
    </row>
    <row r="12" s="2" customFormat="1" ht="38" customHeight="1" spans="1:5">
      <c r="A12" s="12" t="s">
        <v>44</v>
      </c>
      <c r="B12" s="9">
        <v>7</v>
      </c>
      <c r="C12" s="13" t="s">
        <v>45</v>
      </c>
      <c r="D12" s="13">
        <v>800</v>
      </c>
      <c r="E12" s="16"/>
    </row>
    <row r="13" s="2" customFormat="1" ht="20" customHeight="1" spans="1:5">
      <c r="A13" s="8" t="s">
        <v>46</v>
      </c>
      <c r="B13" s="9"/>
      <c r="C13" s="18"/>
      <c r="D13" s="17">
        <f>D14+D15+D16+D17+D18+D19</f>
        <v>236740</v>
      </c>
      <c r="E13" s="14"/>
    </row>
    <row r="14" s="2" customFormat="1" ht="55" customHeight="1" spans="1:5">
      <c r="A14" s="12" t="s">
        <v>47</v>
      </c>
      <c r="B14" s="9">
        <v>8</v>
      </c>
      <c r="C14" s="13" t="s">
        <v>48</v>
      </c>
      <c r="D14" s="13">
        <v>115500</v>
      </c>
      <c r="E14" s="14"/>
    </row>
    <row r="15" s="2" customFormat="1" ht="54" customHeight="1" spans="1:5">
      <c r="A15" s="12" t="s">
        <v>49</v>
      </c>
      <c r="B15" s="9">
        <v>9</v>
      </c>
      <c r="C15" s="13" t="s">
        <v>50</v>
      </c>
      <c r="D15" s="13">
        <v>51600</v>
      </c>
      <c r="E15" s="14"/>
    </row>
    <row r="16" s="2" customFormat="1" ht="38" customHeight="1" spans="1:5">
      <c r="A16" s="12" t="s">
        <v>51</v>
      </c>
      <c r="B16" s="9">
        <v>10</v>
      </c>
      <c r="C16" s="13" t="s">
        <v>52</v>
      </c>
      <c r="D16" s="13">
        <v>64306</v>
      </c>
      <c r="E16" s="14"/>
    </row>
    <row r="17" s="2" customFormat="1" ht="38" customHeight="1" spans="1:5">
      <c r="A17" s="12" t="s">
        <v>53</v>
      </c>
      <c r="B17" s="9">
        <v>11</v>
      </c>
      <c r="C17" s="13" t="s">
        <v>54</v>
      </c>
      <c r="D17" s="13">
        <v>4500</v>
      </c>
      <c r="E17" s="14"/>
    </row>
    <row r="18" s="2" customFormat="1" ht="38" customHeight="1" spans="1:5">
      <c r="A18" s="12" t="s">
        <v>55</v>
      </c>
      <c r="B18" s="9">
        <v>12</v>
      </c>
      <c r="C18" s="13" t="s">
        <v>56</v>
      </c>
      <c r="D18" s="13"/>
      <c r="E18" s="14"/>
    </row>
    <row r="19" s="2" customFormat="1" ht="38" customHeight="1" spans="1:5">
      <c r="A19" s="12" t="s">
        <v>57</v>
      </c>
      <c r="B19" s="9">
        <v>13</v>
      </c>
      <c r="C19" s="13" t="s">
        <v>58</v>
      </c>
      <c r="D19" s="13">
        <v>834</v>
      </c>
      <c r="E19" s="14"/>
    </row>
    <row r="20" s="2" customFormat="1" ht="20" customHeight="1" spans="1:5">
      <c r="A20" s="8" t="s">
        <v>59</v>
      </c>
      <c r="B20" s="9"/>
      <c r="C20" s="17"/>
      <c r="D20" s="17">
        <f>D21+D22+D23+D24+D25+D26+D27</f>
        <v>10653</v>
      </c>
      <c r="E20" s="14"/>
    </row>
    <row r="21" s="2" customFormat="1" ht="38" customHeight="1" spans="1:5">
      <c r="A21" s="12" t="s">
        <v>60</v>
      </c>
      <c r="B21" s="9">
        <v>14</v>
      </c>
      <c r="C21" s="13" t="s">
        <v>184</v>
      </c>
      <c r="D21" s="13">
        <v>217</v>
      </c>
      <c r="E21" s="14"/>
    </row>
    <row r="22" s="1" customFormat="1" ht="38" customHeight="1" spans="1:6">
      <c r="A22" s="12" t="s">
        <v>62</v>
      </c>
      <c r="B22" s="9">
        <v>15</v>
      </c>
      <c r="C22" s="13" t="s">
        <v>63</v>
      </c>
      <c r="D22" s="13">
        <v>140</v>
      </c>
      <c r="E22" s="14"/>
      <c r="F22" s="2"/>
    </row>
    <row r="23" s="1" customFormat="1" ht="38" customHeight="1" spans="1:6">
      <c r="A23" s="12" t="s">
        <v>64</v>
      </c>
      <c r="B23" s="9">
        <v>16</v>
      </c>
      <c r="C23" s="13" t="s">
        <v>65</v>
      </c>
      <c r="D23" s="13">
        <v>5600</v>
      </c>
      <c r="E23" s="14"/>
      <c r="F23" s="2"/>
    </row>
    <row r="24" s="1" customFormat="1" ht="38" customHeight="1" spans="1:6">
      <c r="A24" s="12" t="s">
        <v>66</v>
      </c>
      <c r="B24" s="9">
        <v>17</v>
      </c>
      <c r="C24" s="13" t="s">
        <v>193</v>
      </c>
      <c r="D24" s="13">
        <v>600</v>
      </c>
      <c r="E24" s="14"/>
      <c r="F24" s="2"/>
    </row>
    <row r="25" s="1" customFormat="1" ht="38" customHeight="1" spans="1:6">
      <c r="A25" s="12" t="s">
        <v>68</v>
      </c>
      <c r="B25" s="9">
        <v>18</v>
      </c>
      <c r="C25" s="13" t="s">
        <v>194</v>
      </c>
      <c r="D25" s="13">
        <v>1600</v>
      </c>
      <c r="E25" s="14"/>
      <c r="F25" s="2"/>
    </row>
    <row r="26" s="1" customFormat="1" ht="38" customHeight="1" spans="1:6">
      <c r="A26" s="12" t="s">
        <v>70</v>
      </c>
      <c r="B26" s="9">
        <v>19</v>
      </c>
      <c r="C26" s="13" t="s">
        <v>71</v>
      </c>
      <c r="D26" s="13">
        <v>2400</v>
      </c>
      <c r="E26" s="14"/>
      <c r="F26" s="2"/>
    </row>
    <row r="27" s="1" customFormat="1" ht="38" customHeight="1" spans="1:6">
      <c r="A27" s="12" t="s">
        <v>72</v>
      </c>
      <c r="B27" s="9">
        <v>20</v>
      </c>
      <c r="C27" s="13" t="s">
        <v>169</v>
      </c>
      <c r="D27" s="13">
        <v>96</v>
      </c>
      <c r="E27" s="14"/>
      <c r="F27" s="2"/>
    </row>
    <row r="28" s="2" customFormat="1" ht="20" customHeight="1" spans="1:5">
      <c r="A28" s="8" t="s">
        <v>74</v>
      </c>
      <c r="B28" s="9"/>
      <c r="C28" s="18"/>
      <c r="D28" s="17">
        <f>D29+D30</f>
        <v>2350</v>
      </c>
      <c r="E28" s="14"/>
    </row>
    <row r="29" s="1" customFormat="1" ht="38" customHeight="1" spans="1:6">
      <c r="A29" s="12" t="s">
        <v>75</v>
      </c>
      <c r="B29" s="9">
        <v>21</v>
      </c>
      <c r="C29" s="13" t="s">
        <v>195</v>
      </c>
      <c r="D29" s="13">
        <v>2200</v>
      </c>
      <c r="E29" s="14"/>
      <c r="F29" s="2"/>
    </row>
    <row r="30" s="1" customFormat="1" ht="38" customHeight="1" spans="1:6">
      <c r="A30" s="12" t="s">
        <v>77</v>
      </c>
      <c r="B30" s="9">
        <v>22</v>
      </c>
      <c r="C30" s="13" t="s">
        <v>196</v>
      </c>
      <c r="D30" s="13">
        <v>150</v>
      </c>
      <c r="E30" s="14"/>
      <c r="F30" s="2"/>
    </row>
    <row r="31" s="1" customFormat="1" ht="20" customHeight="1" spans="1:6">
      <c r="A31" s="8" t="s">
        <v>79</v>
      </c>
      <c r="B31" s="18"/>
      <c r="C31" s="18" t="s">
        <v>80</v>
      </c>
      <c r="D31" s="19">
        <v>0</v>
      </c>
      <c r="E31" s="14"/>
      <c r="F31" s="2"/>
    </row>
    <row r="32" s="1" customFormat="1" ht="20" customHeight="1" spans="1:6">
      <c r="A32" s="8" t="s">
        <v>81</v>
      </c>
      <c r="B32" s="9"/>
      <c r="C32" s="9"/>
      <c r="D32" s="17">
        <f>D33+D34</f>
        <v>0</v>
      </c>
      <c r="E32" s="14"/>
      <c r="F32" s="2"/>
    </row>
    <row r="33" s="1" customFormat="1" ht="38" customHeight="1" spans="1:6">
      <c r="A33" s="12" t="s">
        <v>82</v>
      </c>
      <c r="B33" s="9">
        <v>23</v>
      </c>
      <c r="C33" s="20" t="s">
        <v>83</v>
      </c>
      <c r="D33" s="13"/>
      <c r="E33" s="14"/>
      <c r="F33" s="2"/>
    </row>
    <row r="34" s="1" customFormat="1" ht="38" customHeight="1" spans="1:6">
      <c r="A34" s="12" t="s">
        <v>84</v>
      </c>
      <c r="B34" s="9">
        <v>24</v>
      </c>
      <c r="C34" s="21"/>
      <c r="D34" s="13"/>
      <c r="E34" s="14"/>
      <c r="F34" s="2"/>
    </row>
    <row r="35" s="1" customFormat="1" ht="61" customHeight="1" spans="1:6">
      <c r="A35" s="8" t="s">
        <v>85</v>
      </c>
      <c r="B35" s="18"/>
      <c r="C35" s="13" t="s">
        <v>86</v>
      </c>
      <c r="D35" s="19">
        <f>D31*0.25*0.2</f>
        <v>0</v>
      </c>
      <c r="E35" s="14"/>
      <c r="F35" s="2"/>
    </row>
    <row r="36" s="2" customFormat="1" ht="38" customHeight="1" spans="1:5">
      <c r="A36" s="8" t="s">
        <v>87</v>
      </c>
      <c r="B36" s="9"/>
      <c r="C36" s="13"/>
      <c r="D36" s="19">
        <f>D35+D32+D28+D20+D13+D10</f>
        <v>257943</v>
      </c>
      <c r="E36" s="14"/>
    </row>
    <row r="37" s="2" customFormat="1" ht="38" customHeight="1" spans="1:5">
      <c r="A37" s="8" t="s">
        <v>88</v>
      </c>
      <c r="B37" s="9"/>
      <c r="C37" s="18"/>
      <c r="D37" s="19">
        <f>D36/D6</f>
        <v>25794.3</v>
      </c>
      <c r="E37" s="14"/>
    </row>
    <row r="38" s="1" customFormat="1" ht="35" customHeight="1" spans="1:4">
      <c r="A38" s="22" t="s">
        <v>197</v>
      </c>
      <c r="B38" s="22"/>
      <c r="C38" s="22"/>
      <c r="D38" s="22"/>
    </row>
  </sheetData>
  <mergeCells count="9">
    <mergeCell ref="A1:E1"/>
    <mergeCell ref="A2:C2"/>
    <mergeCell ref="A38:D38"/>
    <mergeCell ref="A3:A4"/>
    <mergeCell ref="B3:B4"/>
    <mergeCell ref="C3:C4"/>
    <mergeCell ref="C33:C34"/>
    <mergeCell ref="D3:D4"/>
    <mergeCell ref="E3:E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计时收费</vt:lpstr>
      <vt:lpstr>单位成本汇总表</vt:lpstr>
      <vt:lpstr>停车率</vt:lpstr>
      <vt:lpstr>万尚城前</vt:lpstr>
      <vt:lpstr>金马商业街</vt:lpstr>
      <vt:lpstr>好城广场</vt:lpstr>
      <vt:lpstr>新时代广场前</vt:lpstr>
      <vt:lpstr>滨沙购物广场前</vt:lpstr>
      <vt:lpstr>政务大厅前</vt:lpstr>
      <vt:lpstr>唐韵A区南侧</vt:lpstr>
      <vt:lpstr>自力餐厅路口院内</vt:lpstr>
      <vt:lpstr>新正鑫前</vt:lpstr>
      <vt:lpstr>农贸市场前</vt:lpstr>
      <vt:lpstr>天马商场前</vt:lpstr>
      <vt:lpstr>楼兰清真寺前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Amireux*</cp:lastModifiedBy>
  <dcterms:created xsi:type="dcterms:W3CDTF">2023-04-27T07:41:00Z</dcterms:created>
  <dcterms:modified xsi:type="dcterms:W3CDTF">2023-06-07T02:59:17Z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553697358A374389BCBA6BF3CB58EF23_13</vt:lpwstr>
  </property>
  <property fmtid="{D5CDD505-2E9C-101B-9397-08002B2CF9AE}" pid="3" name="KSOProductBuildVer">
    <vt:lpwstr>2052-11.1.0.14309</vt:lpwstr>
  </property>
</Properties>
</file>