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 firstSheet="2" activeTab="8"/>
  </bookViews>
  <sheets>
    <sheet name="计时收费" sheetId="15" r:id="rId1"/>
    <sheet name="单位成本汇总表" sheetId="13" r:id="rId2"/>
    <sheet name="停车率" sheetId="14" r:id="rId3"/>
    <sheet name="光明路北侧" sheetId="1" r:id="rId4"/>
    <sheet name="恒昌路北侧" sheetId="2" r:id="rId5"/>
    <sheet name="柯克亚路东侧" sheetId="3" r:id="rId6"/>
    <sheet name="合盛电厂南侧大车" sheetId="4" r:id="rId7"/>
    <sheet name="双水磨三角地带" sheetId="17" r:id="rId8"/>
    <sheet name="Sheet1" sheetId="18" r:id="rId9"/>
  </sheets>
  <calcPr calcId="144525"/>
</workbook>
</file>

<file path=xl/sharedStrings.xml><?xml version="1.0" encoding="utf-8"?>
<sst xmlns="http://schemas.openxmlformats.org/spreadsheetml/2006/main" count="419" uniqueCount="164">
  <si>
    <t>鄯善县周边5个大型运输车辆停车场成本调查情况</t>
  </si>
  <si>
    <t>一、扣除土地租赁费、地面硬化成本的停车费单价</t>
  </si>
  <si>
    <t xml:space="preserve">   5个停车场，1920个停车位，停车位使用率约在50%，平均每个车位年收入达到1094元能够保证收支平衡，则车位的收入是1094元/年·车位÷365天=3元/天·车位。按照上述数据、则车位的收入=3元/天·车位÷24小时÷50%=0.25元/小时·车位</t>
  </si>
  <si>
    <t>二、包含土地租赁费、地面硬化成本的停车费单价</t>
  </si>
  <si>
    <t xml:space="preserve">    5个停车场，1920个停车位，停车位使用率约在50%，平均每个车位年收入达到7303元能够保证收支平衡，则车位的收入是7303元/年·车位÷365天=20元/天·车位。按照上述数据、则车位的收入=20元/天·车位÷24小时÷50%=1.67元/小时·车位</t>
  </si>
  <si>
    <t>注：因周边区域尚无类似运行的停车场，无法获取充分的证据，本次采用市场调查的方法进行合理的预测，待停车场正式运行后根据运行数据做出调整。</t>
  </si>
  <si>
    <t>停车服务费测算汇总表</t>
  </si>
  <si>
    <t>序号</t>
  </si>
  <si>
    <t>名称</t>
  </si>
  <si>
    <t>面积（平方米）</t>
  </si>
  <si>
    <t>车位数（个）</t>
  </si>
  <si>
    <t>加权平均比例</t>
  </si>
  <si>
    <t>单位车位成本(含硬化、土地租赁费）</t>
  </si>
  <si>
    <t>单位车位成本（扣硬化、土地租赁费）</t>
  </si>
  <si>
    <t>单位车位成本</t>
  </si>
  <si>
    <t>加权平均单位车位成本</t>
  </si>
  <si>
    <t>合计</t>
  </si>
  <si>
    <t>单位成本（元·年/车位）</t>
  </si>
  <si>
    <t>停车场停车率调查表</t>
  </si>
  <si>
    <t>总车位数量</t>
  </si>
  <si>
    <t>10点-22点</t>
  </si>
  <si>
    <t>22点-10点</t>
  </si>
  <si>
    <t>平均使用率</t>
  </si>
  <si>
    <t>平均</t>
  </si>
  <si>
    <t>注：停车率是单位时间内车位使用数除以总的车位数得出，因县城区域运行的停车场内无该项的统计数据，本次只能够根据当地情况预测停车率，待停车场正式运行后根据运行数据做出调整。</t>
  </si>
  <si>
    <t>光明路北侧停车场经营成本测算表</t>
  </si>
  <si>
    <t>项目名称：光明路北侧停                                    年    月   日</t>
  </si>
  <si>
    <t>项目</t>
  </si>
  <si>
    <t>行次</t>
  </si>
  <si>
    <t>项目指标</t>
  </si>
  <si>
    <t>金额（元/年）</t>
  </si>
  <si>
    <t>备注</t>
  </si>
  <si>
    <t>一、基本情况</t>
  </si>
  <si>
    <t xml:space="preserve">    1.停车位总数（个）</t>
  </si>
  <si>
    <t>每个停车位64平方米（16*4）</t>
  </si>
  <si>
    <t xml:space="preserve">    2.停车场面积（㎡）</t>
  </si>
  <si>
    <t>总面积约86667平方米</t>
  </si>
  <si>
    <t xml:space="preserve">    3.出入口数量（个）</t>
  </si>
  <si>
    <t>按照一个出口、一个入口</t>
  </si>
  <si>
    <t xml:space="preserve">    4.岗位设置（人）</t>
  </si>
  <si>
    <t>工作24小时、3人三班倒。固定的3人兼收费岗、巡逻岗、车辆指挥岗，管理1人、保洁1人、财务2人兼任。</t>
  </si>
  <si>
    <t>二、场地使用成本（元/年）</t>
  </si>
  <si>
    <t xml:space="preserve">    1.土地租赁费</t>
  </si>
  <si>
    <t>《协议租赁城镇国有土地使用权最低租金标准的通知》（土地计价费2002第172号）文件规定，鄯善县商业用地四级地租金7元/平方米·年，则该项费用86667*37元=606669元</t>
  </si>
  <si>
    <t xml:space="preserve">    2.土地使用税</t>
  </si>
  <si>
    <t>四类地1元/平方米·年，税务总局公告2022年第10号文件内容，小微企业减半征收、截止2024年12月31日。</t>
  </si>
  <si>
    <t>三、人员相关成本（元/年）</t>
  </si>
  <si>
    <t xml:space="preserve">    1.服务人员工资</t>
  </si>
  <si>
    <t>收费、巡逻、指挥岗工资2500元/人·月-3000元/人·月，本次取平均数2750元/人·月，保洁按照2750元的一半1375元/月计算，4人工资为11000元/月,132000元/年。</t>
  </si>
  <si>
    <t xml:space="preserve">    2.管理人员工资</t>
  </si>
  <si>
    <t>管理人员按照4000元/人·月计算；财务人员一般兼职兼任800-1500元/人·月，本次取平均数1150元/人·月；则每月6300元/月，每年75600元。</t>
  </si>
  <si>
    <t xml:space="preserve">    2.社会保险费</t>
  </si>
  <si>
    <t>社会保险缴费基数4253元，单位缴纳约25.2%，则社会保险费1071.76元/月·人，5人加分摊的2人社会保险6430.56元/月，每年77167元。</t>
  </si>
  <si>
    <t xml:space="preserve">    3.节日福利费</t>
  </si>
  <si>
    <t>春节、古尔邦节、中秋节，300元/人·节，5人加分摊的2人每年节日福利费合计5400元。</t>
  </si>
  <si>
    <t xml:space="preserve">    4.体检费</t>
  </si>
  <si>
    <t>全民免费体检</t>
  </si>
  <si>
    <t xml:space="preserve">    5.工装工作牌</t>
  </si>
  <si>
    <t>夏、冬各一套、棉衣一套，三套共计500元/人，5人加分摊的2人合计3000元，按三年更换一次、则1000元/年。</t>
  </si>
  <si>
    <t>四、设施设备费（元/年）</t>
  </si>
  <si>
    <t xml:space="preserve">    1.围栏</t>
  </si>
  <si>
    <t>停车场围栏费用130000、使用年限10年、则每年13000元。</t>
  </si>
  <si>
    <t xml:space="preserve">    2.标志标识费</t>
  </si>
  <si>
    <t>包括引导牌、标志标识，引导牌约10个、每个100元、则1000元，标志标识约20个、每个约20元、则400元，合计1400元，使用年限5年，每年280元。</t>
  </si>
  <si>
    <t xml:space="preserve">    2.道闸设备</t>
  </si>
  <si>
    <t>道闸系统70000元，使用期限5年，则每年14000元。</t>
  </si>
  <si>
    <t xml:space="preserve">    4.监控系统</t>
  </si>
  <si>
    <t>包含布线、探头、显示器、硬盘、立柱等，则费用约50000元，使用年限5年，则每年10000元。</t>
  </si>
  <si>
    <t xml:space="preserve">    5.场地平整</t>
  </si>
  <si>
    <t>场地平整费用1300000，使用年限10年、则每年130000元。</t>
  </si>
  <si>
    <t xml:space="preserve">    6.公共设施</t>
  </si>
  <si>
    <t>指挥岗亭、卫生间、司机休息室等合计850300元，使用年限5年、则每年170060元。</t>
  </si>
  <si>
    <t xml:space="preserve">    7.消防设备</t>
  </si>
  <si>
    <t>配备灭火设施约50个、80元/个，按照5年计算，则每年元。</t>
  </si>
  <si>
    <t>五、期间费用（元/年）</t>
  </si>
  <si>
    <t xml:space="preserve">    1.维保费</t>
  </si>
  <si>
    <t>监控维保约500元/年，道闸维保500元/年，路面硬化及围栏维保10000元/年，其他维保费1000元/年，合计约12000元/年。</t>
  </si>
  <si>
    <t xml:space="preserve">    2.办公费</t>
  </si>
  <si>
    <t>电费、耗材、办公用品、网费等，平均15元/车位，每年约7500元。</t>
  </si>
  <si>
    <t>六、合理利润</t>
  </si>
  <si>
    <t>按照央行公布的长期贷款利率4.9%计算</t>
  </si>
  <si>
    <t>七、税金及附加（元/年）</t>
  </si>
  <si>
    <t xml:space="preserve">    1.增值税</t>
  </si>
  <si>
    <t>财政部、税务总局公告2023第1号《关于明确增值税小规模纳税人减免增值税等政策的公告》，自2023年1月1日至2023年12月31日月销售额10万元以下的增值税小规模纳税人免征增值税。</t>
  </si>
  <si>
    <t xml:space="preserve">    2.税金及附加</t>
  </si>
  <si>
    <t>八、企业所得税</t>
  </si>
  <si>
    <t>财政部、税务总局公告2023第6号《关于小微企业和个体工商户所得税优惠政策的公告》年应纳税所得额不超过100万元的部分，减按25%计入应纳税所得额，按20%税率缴纳企业所得税。</t>
  </si>
  <si>
    <t>九、上述成本、费用、税费合计</t>
  </si>
  <si>
    <t>十、单位成本（元/车位·年）</t>
  </si>
  <si>
    <t>备注：项目规模小、周期短，不考虑资金成本；土地租赁费界址不清，如不考虑这两项费用，则停车位的单位成本是1036元/车位·年。</t>
  </si>
  <si>
    <t>恒昌路北侧停车场经营成本测算表</t>
  </si>
  <si>
    <t>项目名称：恒昌路北侧停车场                                   年    月   日</t>
  </si>
  <si>
    <t>总面积约66667平方米</t>
  </si>
  <si>
    <t>《协议租赁城镇国有土地使用权最低租金标准的通知》（土地计价费2002第172号）文件规定，鄯善县商业用地四级地租金7元/平方米·年，则该项费用66667*7元=2466679元</t>
  </si>
  <si>
    <t>停车场围栏费用150000、使用年限10年、则每年15000元。</t>
  </si>
  <si>
    <t>包括引导牌、标志标识，引导牌约10个、每个100元、则1000元，标志标识约14个、每个约20元、则280元，合计1280元，使用年限5年，每年256元。</t>
  </si>
  <si>
    <t>场地平整费用1000000，使用年限10年、则每年100000元。</t>
  </si>
  <si>
    <t>指挥岗亭、卫生间、司机休息室等合计580000元，使用年限5年、则每年11600元。</t>
  </si>
  <si>
    <t>配备灭火设施约35个、80元/个，按照5年计算，则每年560元。</t>
  </si>
  <si>
    <t>监控维保约500元/年，道闸维保500元/年，路面硬化及围栏维保7000元/年，其他维保费1000元/年，合计约9000元/年。</t>
  </si>
  <si>
    <t>电费、耗材、办公用品、网费等，平均15元/车位，每年约5250元。</t>
  </si>
  <si>
    <t>备注：项目规模小、周期短，不考虑资金成本；土地租赁费界址不清，如不考虑这两项费用，则停车位的单位成本是1018元/车位·年。</t>
  </si>
  <si>
    <t>柯克亚路东侧（有机硅二期）停车场经营成本测算表</t>
  </si>
  <si>
    <t>项目名称：柯克亚路东侧（有机硅二期）停车场                   年    月   日</t>
  </si>
  <si>
    <t>收费、巡逻、指挥岗工资2500元/人·月-3000元/人·月，本次取平均数2750元/人·月，保洁兼任按照2750元的一半1375元/月计算，4人工资为11000元/月,132000元/年。</t>
  </si>
  <si>
    <t>停车场围栏费用170000、使用年限10年、则每年17000元。</t>
  </si>
  <si>
    <t>包括引导牌、标志标识，引导牌约10个、每个100元、则1000元，标志标识约12个、每个约20元、则240元，合计1240元，使用年限5年，每年248元。</t>
  </si>
  <si>
    <t>场地平整费用1000000元，使用年限10年、则每年100000元。</t>
  </si>
  <si>
    <t>指挥岗亭、卫生间、司机休息室等合计580000元，使用年限5年、则每年116000元。</t>
  </si>
  <si>
    <t>消防设备设施710000元，按照5年计算，则每年142000元。</t>
  </si>
  <si>
    <t>监控维保约500元/年，道闸维保500元/年，路面硬化及围栏维保6000元/年，其他维保费1000元/年，合计约8000元/年。</t>
  </si>
  <si>
    <t>电费、耗材、办公用品、网费等，平均15元/车位，每年约4500元。</t>
  </si>
  <si>
    <t>备注：项目规模小、周期短，不考虑资金成本；土地租赁费界址不清，如不考虑这两项费用，则停车位的单位成本是1661元/车位·年。</t>
  </si>
  <si>
    <t>合盛电厂南侧（大车）停车场经营成本测算表</t>
  </si>
  <si>
    <t>项目名称：合盛电厂南侧（大车）停车场                         年    月   日</t>
  </si>
  <si>
    <t>总面积约251915平方米</t>
  </si>
  <si>
    <t>《协议租赁城镇国有土地使用权最低租金标准的通知》（土地计价费2002第172号）文件规定，鄯善县商业用地四级地租金7元/平方米·年，则该项费用144300*7元=1010100元</t>
  </si>
  <si>
    <t>收费、巡逻、指挥岗工资2500元/人·月-3000元/人·月，本次取平均数2750元/人·月，保洁兼任按照2750元的一半1375元/月计算，4人工资为11000元/月,132000元/年。与小车分摊。。</t>
  </si>
  <si>
    <t>管理人员按照4000元/人·月计算；财务人员一般兼职兼任800-1500元/人·月，本次取平均数1150元/人·月；则每月6300元/月，每年75600元。与小车分摊。。</t>
  </si>
  <si>
    <t>社会保险缴费基数4253元，单位缴纳约25.2%，则社会保险费1071.76元/月·人，5人加分摊的2人社会保险6430.56元/月，每年77167元。与小车分摊。</t>
  </si>
  <si>
    <t>春节、古尔邦节、中秋节，300元/人·节，5人加分摊的2人每年节日福利费合计5400元。与小车分摊。</t>
  </si>
  <si>
    <t>夏、冬各一套、棉衣一套，三套共计500元/人，5人加分摊的2人合计3000元，按三年更换一次、则1000元/年。与小车分摊。</t>
  </si>
  <si>
    <t>停车场围栏费用38600元、使用年限10年、则每年3860元。与小车分摊。</t>
  </si>
  <si>
    <t>包括引导牌、标志标识，引导牌约10个、每个100元、则1000元，标志标识约26个、每个约20元、则520元，合计1520元，使用年限5年，每年304元。与小车分摊。</t>
  </si>
  <si>
    <t>道闸系统157000元，使用期限5年，则每年31400元。与小车分摊。</t>
  </si>
  <si>
    <t>包含布线、探头、显示器、硬盘、立柱等，则费用约50000元，使用年限5年，则每年10000元。与小车分摊。</t>
  </si>
  <si>
    <t>场地平整费用8431732元，使用年限10年、则每年8431732元。</t>
  </si>
  <si>
    <t>指挥岗亭、卫生间、司机休息室等合计100000元，使用年限5年、则每年20000元。与小车分摊。</t>
  </si>
  <si>
    <t>消防设备设施90000元，按照5年计算，则每年18000元。与小车分摊。</t>
  </si>
  <si>
    <t>监控维保约500元/年，道闸维保500元/年，路面硬化及围栏维保13000元/年，其他维保费1000元/年，合计约15000元/年。</t>
  </si>
  <si>
    <t>电费、耗材、办公用品、网费等，平均15元/车位，每年约9750元。</t>
  </si>
  <si>
    <t>备注：项目规模小、周期短，不考虑资金成本；土地租赁费界址不清，如不考虑这两项费用，则停车位的单位成本是614元/车位·年。</t>
  </si>
  <si>
    <t>双水磨三角地带停车场经营成本测算表</t>
  </si>
  <si>
    <t>项目名称：双水磨三角地带停车场                   年    月   日</t>
  </si>
  <si>
    <t>总面积约6000平方米</t>
  </si>
  <si>
    <t>《协议租赁城镇国有土地使用权最低租金标准的通知》（土地计价费2002第172号）文件规定，鄯善县商业用地一级地租金37元/平方米·年，则该项费用6000*37元=222000元</t>
  </si>
  <si>
    <t>一类地8元/平方米·年，税务总局公告2022年第10号文件内容，小微企业减半征收、截止2024年12月31日。</t>
  </si>
  <si>
    <t>停车场围栏费用38000、使用年限10年、则每年3800元。</t>
  </si>
  <si>
    <t>包括引导牌、标志标识，引导牌约5个、每个100元、则500元，标志标识约10个、每个约20元、则200元，合计700元，使用年限5年，每年140元。</t>
  </si>
  <si>
    <t>场地平整为水泥地坪，每平方米80元费用480000元，使用年限10年、则每年48000元。</t>
  </si>
  <si>
    <t>指挥岗亭1个10000元，岗亭内空调、散热器2000元，合计12000元，使用年限5年、则每年2400元。</t>
  </si>
  <si>
    <t>配备灭火设施约20个、80元/个，按照5年计算，则每年320元。</t>
  </si>
  <si>
    <t>监控维保约500元/年，道闸维保500元/年，路面硬化及围栏维保2400元/年，其他维保费1000元/年，合计约4400元/年。</t>
  </si>
  <si>
    <t>电费、耗材、办公用品、网费等，平均15元/车位，每年约1800元。</t>
  </si>
  <si>
    <t>备注：项目规模小、周期短，不考虑资金成本；土地租赁费界址不清，如不考虑这两项费用，则停车位的单位成本是2733元/车位·年。</t>
  </si>
  <si>
    <t>合盛电厂南侧（小车）停车场经营成本测算表</t>
  </si>
  <si>
    <t>项目名称：合盛电厂南侧（小车）停车场                         年    月   日</t>
  </si>
  <si>
    <t>每个停车位12平方米（4.8*2.5）</t>
  </si>
  <si>
    <t>《协议租赁城镇国有土地使用权最低租金标准的通知》（土地计价费2002第172号）文件规定，鄯善县商业用地四级地租金7元/平方米·年，则该项费用107615*7元=753305元</t>
  </si>
  <si>
    <t>收费、巡逻、指挥岗工资2500元/人·月-3000元/人·月，本次取平均数2750元/人·月，保洁兼任按照2750元的一半1375元/月计算，4人工资为11000元/月,132000元/年。与大车分摊。。</t>
  </si>
  <si>
    <t>管理人员按照4000元/人·月计算；财务人员一般兼职兼任800-1500元/人·月，本次取平均数1150元/人·月；则每月6300元/月，每年75600元。与大车分摊。</t>
  </si>
  <si>
    <t>社会保险缴费基数4253元，单位缴纳约25.2%，则社会保险费1071.76元/月·人，5人加分摊的2人社会保险6430.56元/月，每年77167元。与大车分摊。</t>
  </si>
  <si>
    <t>春节、古尔邦节、中秋节，300元/人·节，5人加分摊的2人每年节日福利费合计5400元。与大车分摊。</t>
  </si>
  <si>
    <t>夏、冬各一套、棉衣一套，三套共计500元/人，5人加分摊的2人合计3000元，按三年更换一次、则1000元/年。与大车分摊。</t>
  </si>
  <si>
    <t>停车场围栏费用38600元、使用年限10年、则每年3860元。与大车分摊。</t>
  </si>
  <si>
    <t>包括引导牌、标志标识，引导牌约10个、每个100元、则1000元，标志标识约26个、每个约20元、则520元，合计1520元，使用年限5年，每年304元。与大车分摊。</t>
  </si>
  <si>
    <t>道闸系统157000元，使用期限5年，则每年31400元。与大车分摊。</t>
  </si>
  <si>
    <t>包含布线、探头、显示器、硬盘、立柱等，则费用约50000元，使用年限5年，则每年10000元。与大车分摊。</t>
  </si>
  <si>
    <t>场地平整费用6286868元，使用年限10年、则每年6286868元。</t>
  </si>
  <si>
    <t>指挥岗亭、卫生间、司机休息室等合计100000元，使用年限5年、则每年20000元。与大车分摊。</t>
  </si>
  <si>
    <t>消防设备设施90000元，按照5年计算，则每年18000元。与大车分摊。</t>
  </si>
  <si>
    <t>监控维保约500元/年，道闸维保500元/年，路面硬化及围栏维保10900元/年，其他维保费1000元/年，合计约12900元/年。</t>
  </si>
  <si>
    <t>电费、耗材、办公用品、网费等，平均15元/车位，每年约8175元。</t>
  </si>
  <si>
    <t>备注：项目规模小、周期短，不考虑资金成本。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</si>
</sst>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b/>
      <sz val="12"/>
      <color rgb="FFFF0000"/>
      <name val="宋体"/>
      <charset val="134"/>
    </font>
    <font>
      <sz val="10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19" applyNumberFormat="0" applyAlignment="0" applyProtection="0">
      <alignment vertical="center"/>
    </xf>
    <xf numFmtId="0" fontId="28" fillId="11" borderId="15" applyNumberFormat="0" applyAlignment="0" applyProtection="0">
      <alignment vertical="center"/>
    </xf>
    <xf numFmtId="0" fontId="29" fillId="12" borderId="20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9" fontId="3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9" fontId="11" fillId="0" borderId="1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top" wrapText="1"/>
    </xf>
    <xf numFmtId="0" fontId="9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0" fontId="11" fillId="0" borderId="1" xfId="0" applyNumberFormat="1" applyFont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10" fontId="12" fillId="0" borderId="0" xfId="0" applyNumberFormat="1" applyFont="1" applyAlignment="1">
      <alignment horizontal="center" vertical="center"/>
    </xf>
    <xf numFmtId="177" fontId="1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6" xfId="0" applyFont="1" applyFill="1" applyBorder="1" applyAlignment="1">
      <alignment horizontal="center" vertical="center" shrinkToFit="1"/>
    </xf>
    <xf numFmtId="9" fontId="1" fillId="0" borderId="7" xfId="0" applyNumberFormat="1" applyFont="1" applyFill="1" applyBorder="1" applyAlignment="1">
      <alignment horizontal="center" vertical="center" shrinkToFit="1"/>
    </xf>
    <xf numFmtId="1" fontId="1" fillId="0" borderId="7" xfId="0" applyNumberFormat="1" applyFont="1" applyFill="1" applyBorder="1" applyAlignment="1">
      <alignment horizontal="center" vertical="center" shrinkToFit="1"/>
    </xf>
    <xf numFmtId="0" fontId="1" fillId="0" borderId="7" xfId="0" applyFont="1" applyFill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vertical="center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0" fillId="0" borderId="7" xfId="0" applyBorder="1">
      <alignment vertical="center"/>
    </xf>
    <xf numFmtId="0" fontId="0" fillId="0" borderId="12" xfId="0" applyBorder="1">
      <alignment vertical="center"/>
    </xf>
    <xf numFmtId="0" fontId="13" fillId="0" borderId="13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4" xfId="0" applyBorder="1">
      <alignment vertical="center"/>
    </xf>
    <xf numFmtId="0" fontId="14" fillId="0" borderId="5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workbookViewId="0">
      <selection activeCell="A5" sqref="A5:L7"/>
    </sheetView>
  </sheetViews>
  <sheetFormatPr defaultColWidth="9.02777777777778" defaultRowHeight="14.4"/>
  <cols>
    <col min="1" max="1" width="20.1111111111111" customWidth="1"/>
    <col min="2" max="6" width="10.8981481481481" style="52" customWidth="1"/>
    <col min="7" max="7" width="8.97222222222222" style="52" customWidth="1"/>
    <col min="8" max="9" width="9.02777777777778" style="52"/>
    <col min="11" max="11" width="9.02777777777778" style="52"/>
  </cols>
  <sheetData>
    <row r="1" ht="20" customHeight="1" spans="1:12">
      <c r="A1" s="53"/>
      <c r="B1" s="54"/>
      <c r="C1" s="55"/>
      <c r="D1" s="55"/>
      <c r="E1" s="55"/>
      <c r="F1" s="55"/>
      <c r="G1" s="56"/>
      <c r="H1" s="57"/>
      <c r="I1" s="57"/>
      <c r="J1" s="74"/>
      <c r="K1" s="57"/>
      <c r="L1" s="75"/>
    </row>
    <row r="2" ht="20" customHeight="1" spans="1:12">
      <c r="A2" s="58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76"/>
    </row>
    <row r="3" ht="20" customHeight="1" spans="1:12">
      <c r="A3" s="60"/>
      <c r="B3" s="61"/>
      <c r="C3" s="61"/>
      <c r="D3" s="61"/>
      <c r="E3" s="61"/>
      <c r="F3" s="61"/>
      <c r="G3" s="61"/>
      <c r="H3" s="62"/>
      <c r="I3" s="77"/>
      <c r="J3" s="78"/>
      <c r="K3" s="77"/>
      <c r="L3" s="79"/>
    </row>
    <row r="4" ht="39" customHeight="1" spans="1:12">
      <c r="A4" s="63" t="s">
        <v>1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</row>
    <row r="5" ht="28" customHeight="1" spans="1:12">
      <c r="A5" s="64" t="s">
        <v>2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</row>
    <row r="6" ht="28" customHeight="1" spans="1:12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</row>
    <row r="7" ht="28" customHeight="1" spans="1:14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N7" s="52"/>
    </row>
    <row r="8" ht="37" customHeight="1" spans="1:12">
      <c r="A8" s="65" t="s">
        <v>3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80"/>
    </row>
    <row r="9" ht="28" customHeight="1" spans="1:12">
      <c r="A9" s="64" t="s">
        <v>4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</row>
    <row r="10" ht="28" customHeight="1" spans="1:12">
      <c r="A10" s="64"/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</row>
    <row r="11" ht="28" customHeight="1" spans="1:12">
      <c r="A11" s="64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</row>
    <row r="12" ht="20" customHeight="1" spans="1:12">
      <c r="A12" s="67"/>
      <c r="B12" s="68"/>
      <c r="C12" s="68"/>
      <c r="D12" s="68"/>
      <c r="E12" s="68"/>
      <c r="F12" s="68"/>
      <c r="G12" s="68"/>
      <c r="H12" s="69"/>
      <c r="I12" s="57"/>
      <c r="J12" s="74"/>
      <c r="K12" s="57"/>
      <c r="L12" s="75"/>
    </row>
    <row r="13" ht="20" customHeight="1" spans="1:12">
      <c r="A13" s="70" t="s">
        <v>5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81"/>
    </row>
    <row r="14" spans="1:12">
      <c r="A14" s="70"/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81"/>
    </row>
    <row r="15" spans="1:12">
      <c r="A15" s="72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82"/>
    </row>
  </sheetData>
  <mergeCells count="6">
    <mergeCell ref="A2:L2"/>
    <mergeCell ref="A4:L4"/>
    <mergeCell ref="A8:L8"/>
    <mergeCell ref="A5:L7"/>
    <mergeCell ref="A9:L11"/>
    <mergeCell ref="A13:L15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"/>
  <sheetViews>
    <sheetView workbookViewId="0">
      <selection activeCell="L8" sqref="L8"/>
    </sheetView>
  </sheetViews>
  <sheetFormatPr defaultColWidth="9.02777777777778" defaultRowHeight="20" customHeight="1"/>
  <cols>
    <col min="1" max="1" width="7.24074074074074" style="41" customWidth="1"/>
    <col min="2" max="2" width="36.8425925925926" style="42" customWidth="1"/>
    <col min="3" max="3" width="15.3981481481481" style="41" customWidth="1"/>
    <col min="4" max="5" width="13.6203703703704" style="41" customWidth="1"/>
    <col min="6" max="6" width="14.4814814814815" style="41" customWidth="1"/>
    <col min="7" max="7" width="13.75" style="41" customWidth="1"/>
    <col min="8" max="8" width="13.4814814814815" style="41" customWidth="1"/>
    <col min="9" max="9" width="12.5462962962963" style="41" customWidth="1"/>
    <col min="10" max="11" width="12.7962962962963" style="41"/>
    <col min="12" max="16384" width="9.02777777777778" style="41"/>
  </cols>
  <sheetData>
    <row r="1" ht="28" customHeight="1" spans="1:9">
      <c r="A1" s="30" t="s">
        <v>6</v>
      </c>
      <c r="B1" s="30"/>
      <c r="C1" s="30"/>
      <c r="D1" s="30"/>
      <c r="E1" s="30"/>
      <c r="F1" s="30"/>
      <c r="G1" s="30"/>
      <c r="H1" s="30"/>
      <c r="I1" s="30"/>
    </row>
    <row r="2" s="40" customFormat="1" ht="32" customHeight="1" spans="1:9">
      <c r="A2" s="43" t="s">
        <v>7</v>
      </c>
      <c r="B2" s="43" t="s">
        <v>8</v>
      </c>
      <c r="C2" s="43" t="s">
        <v>9</v>
      </c>
      <c r="D2" s="43" t="s">
        <v>10</v>
      </c>
      <c r="E2" s="43" t="s">
        <v>11</v>
      </c>
      <c r="F2" s="44" t="s">
        <v>12</v>
      </c>
      <c r="G2" s="45"/>
      <c r="H2" s="44" t="s">
        <v>13</v>
      </c>
      <c r="I2" s="45"/>
    </row>
    <row r="3" s="40" customFormat="1" ht="32" customHeight="1" spans="1:9">
      <c r="A3" s="46"/>
      <c r="B3" s="46"/>
      <c r="C3" s="46"/>
      <c r="D3" s="46"/>
      <c r="E3" s="46"/>
      <c r="F3" s="32" t="s">
        <v>14</v>
      </c>
      <c r="G3" s="32" t="s">
        <v>15</v>
      </c>
      <c r="H3" s="32" t="s">
        <v>14</v>
      </c>
      <c r="I3" s="32" t="s">
        <v>15</v>
      </c>
    </row>
    <row r="4" customHeight="1" spans="1:11">
      <c r="A4" s="34">
        <v>1</v>
      </c>
      <c r="B4" s="35" t="str">
        <f>光明路北侧!A1</f>
        <v>光明路北侧停车场经营成本测算表</v>
      </c>
      <c r="C4" s="34">
        <f>光明路北侧!D7</f>
        <v>86667</v>
      </c>
      <c r="D4" s="34">
        <f>光明路北侧!D6</f>
        <v>500</v>
      </c>
      <c r="E4" s="47">
        <f>D4/D9</f>
        <v>0.260416666666667</v>
      </c>
      <c r="F4" s="48">
        <f>光明路北侧!D37</f>
        <v>2684.286</v>
      </c>
      <c r="G4" s="48">
        <f>F4*E4</f>
        <v>699.0328125</v>
      </c>
      <c r="H4" s="34">
        <v>1036</v>
      </c>
      <c r="I4" s="48">
        <f>H4*E4</f>
        <v>269.791666666667</v>
      </c>
      <c r="J4" s="50"/>
      <c r="K4" s="51"/>
    </row>
    <row r="5" customHeight="1" spans="1:11">
      <c r="A5" s="34">
        <v>2</v>
      </c>
      <c r="B5" s="35" t="str">
        <f>恒昌路北侧!A1</f>
        <v>恒昌路北侧停车场经营成本测算表</v>
      </c>
      <c r="C5" s="34">
        <f>恒昌路北侧!D7</f>
        <v>66667</v>
      </c>
      <c r="D5" s="34">
        <f>恒昌路北侧!D6</f>
        <v>350</v>
      </c>
      <c r="E5" s="47">
        <f>D5/D9</f>
        <v>0.182291666666667</v>
      </c>
      <c r="F5" s="48">
        <f>恒昌路北侧!D37</f>
        <v>3127.34</v>
      </c>
      <c r="G5" s="48">
        <f>F5*E5</f>
        <v>570.088020833333</v>
      </c>
      <c r="H5" s="34">
        <v>1018</v>
      </c>
      <c r="I5" s="48">
        <f>H5*E5</f>
        <v>185.572916666667</v>
      </c>
      <c r="J5" s="50"/>
      <c r="K5" s="51"/>
    </row>
    <row r="6" customHeight="1" spans="1:11">
      <c r="A6" s="34">
        <v>3</v>
      </c>
      <c r="B6" s="35" t="str">
        <f>柯克亚路东侧!A1</f>
        <v>柯克亚路东侧（有机硅二期）停车场经营成本测算表</v>
      </c>
      <c r="C6" s="34">
        <f>柯克亚路东侧!D7</f>
        <v>66667</v>
      </c>
      <c r="D6" s="34">
        <f>柯克亚路东侧!D6</f>
        <v>300</v>
      </c>
      <c r="E6" s="47">
        <f>D6/D9</f>
        <v>0.15625</v>
      </c>
      <c r="F6" s="48">
        <f>柯克亚路东侧!D37</f>
        <v>4120.83666666667</v>
      </c>
      <c r="G6" s="48">
        <f>F6*E6</f>
        <v>643.880729166667</v>
      </c>
      <c r="H6" s="34">
        <v>1661</v>
      </c>
      <c r="I6" s="48">
        <f>H6*E6</f>
        <v>259.53125</v>
      </c>
      <c r="J6" s="50"/>
      <c r="K6" s="51"/>
    </row>
    <row r="7" customHeight="1" spans="1:11">
      <c r="A7" s="34">
        <v>4</v>
      </c>
      <c r="B7" s="35" t="str">
        <f>合盛电厂南侧大车!A1</f>
        <v>合盛电厂南侧（大车）停车场经营成本测算表</v>
      </c>
      <c r="C7" s="34">
        <f>合盛电厂南侧大车!D7</f>
        <v>144300</v>
      </c>
      <c r="D7" s="34">
        <f>合盛电厂南侧大车!D6</f>
        <v>650</v>
      </c>
      <c r="E7" s="47">
        <f>D7/D9</f>
        <v>0.338541666666667</v>
      </c>
      <c r="F7" s="48">
        <f>合盛电厂南侧大车!D37</f>
        <v>14963.2276923077</v>
      </c>
      <c r="G7" s="48">
        <f>F7*E7</f>
        <v>5065.67604166667</v>
      </c>
      <c r="H7" s="34">
        <v>614</v>
      </c>
      <c r="I7" s="48">
        <f>H7*E7</f>
        <v>207.864583333333</v>
      </c>
      <c r="J7" s="50"/>
      <c r="K7" s="51"/>
    </row>
    <row r="8" customHeight="1" spans="1:11">
      <c r="A8" s="34">
        <v>5</v>
      </c>
      <c r="B8" s="35" t="str">
        <f>双水磨三角地带!A1</f>
        <v>双水磨三角地带停车场经营成本测算表</v>
      </c>
      <c r="C8" s="34">
        <f>双水磨三角地带!D7</f>
        <v>6000</v>
      </c>
      <c r="D8" s="34">
        <f>双水磨三角地带!D6</f>
        <v>120</v>
      </c>
      <c r="E8" s="47">
        <f>D8/D9</f>
        <v>0.0625</v>
      </c>
      <c r="F8" s="48">
        <f>双水磨三角地带!D37</f>
        <v>5183.55833333333</v>
      </c>
      <c r="G8" s="48">
        <f>E8*F8</f>
        <v>323.972395833333</v>
      </c>
      <c r="H8" s="34">
        <v>2733</v>
      </c>
      <c r="I8" s="48">
        <f>H8*E8</f>
        <v>170.8125</v>
      </c>
      <c r="J8" s="50"/>
      <c r="K8" s="51"/>
    </row>
    <row r="9" customHeight="1" spans="1:11">
      <c r="A9" s="34" t="s">
        <v>16</v>
      </c>
      <c r="B9" s="34"/>
      <c r="C9" s="34">
        <f t="shared" ref="C9:I9" si="0">SUM(C4:C8)</f>
        <v>370301</v>
      </c>
      <c r="D9" s="34">
        <f t="shared" si="0"/>
        <v>1920</v>
      </c>
      <c r="E9" s="47">
        <f t="shared" si="0"/>
        <v>1</v>
      </c>
      <c r="F9" s="48">
        <f t="shared" si="0"/>
        <v>30079.2486923077</v>
      </c>
      <c r="G9" s="48">
        <f t="shared" si="0"/>
        <v>7302.65</v>
      </c>
      <c r="H9" s="48">
        <f t="shared" si="0"/>
        <v>7062</v>
      </c>
      <c r="I9" s="48">
        <f t="shared" si="0"/>
        <v>1093.57291666667</v>
      </c>
      <c r="J9" s="50"/>
      <c r="K9" s="51"/>
    </row>
    <row r="10" customHeight="1" spans="1:11">
      <c r="A10" s="34" t="s">
        <v>17</v>
      </c>
      <c r="B10" s="34"/>
      <c r="C10" s="34"/>
      <c r="D10" s="34"/>
      <c r="E10" s="34"/>
      <c r="F10" s="48">
        <f>F9/5</f>
        <v>6015.84973846154</v>
      </c>
      <c r="G10" s="48">
        <f>G9</f>
        <v>7302.65</v>
      </c>
      <c r="H10" s="48">
        <f>H9/5</f>
        <v>1412.4</v>
      </c>
      <c r="I10" s="48">
        <f>I9</f>
        <v>1093.57291666667</v>
      </c>
      <c r="K10" s="51"/>
    </row>
    <row r="11" customHeight="1" spans="1:9">
      <c r="A11" s="23"/>
      <c r="B11" s="23"/>
      <c r="C11" s="23"/>
      <c r="D11" s="23"/>
      <c r="E11" s="23"/>
      <c r="F11" s="23"/>
      <c r="G11" s="23"/>
      <c r="H11" s="23"/>
      <c r="I11" s="23"/>
    </row>
    <row r="12" customHeight="1" spans="1:8">
      <c r="A12" s="49"/>
      <c r="B12" s="49"/>
      <c r="C12" s="49"/>
      <c r="D12" s="49"/>
      <c r="E12" s="49"/>
      <c r="F12" s="49"/>
      <c r="G12" s="49"/>
      <c r="H12" s="49"/>
    </row>
  </sheetData>
  <mergeCells count="11">
    <mergeCell ref="A1:I1"/>
    <mergeCell ref="F2:G2"/>
    <mergeCell ref="H2:I2"/>
    <mergeCell ref="A9:B9"/>
    <mergeCell ref="A10:B10"/>
    <mergeCell ref="A11:I11"/>
    <mergeCell ref="A2:A3"/>
    <mergeCell ref="B2:B3"/>
    <mergeCell ref="C2:C3"/>
    <mergeCell ref="D2:D3"/>
    <mergeCell ref="E2:E3"/>
  </mergeCells>
  <pageMargins left="0.75" right="0.75" top="1" bottom="1" header="0.5" footer="0.5"/>
  <pageSetup paperSize="9" scale="94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workbookViewId="0">
      <selection activeCell="B11" sqref="B11"/>
    </sheetView>
  </sheetViews>
  <sheetFormatPr defaultColWidth="9.02777777777778" defaultRowHeight="14.4" outlineLevelCol="7"/>
  <cols>
    <col min="1" max="1" width="9.02777777777778" style="28"/>
    <col min="2" max="2" width="35.6481481481481" customWidth="1"/>
    <col min="3" max="3" width="24.2222222222222" customWidth="1"/>
    <col min="4" max="4" width="21" customWidth="1"/>
    <col min="5" max="5" width="23" customWidth="1"/>
    <col min="6" max="6" width="20.8888888888889" customWidth="1"/>
    <col min="7" max="8" width="9.02777777777778" style="29"/>
  </cols>
  <sheetData>
    <row r="1" ht="34" customHeight="1" spans="1:6">
      <c r="A1" s="30" t="s">
        <v>18</v>
      </c>
      <c r="B1" s="30"/>
      <c r="C1" s="30"/>
      <c r="D1" s="30"/>
      <c r="E1" s="30"/>
      <c r="F1" s="30"/>
    </row>
    <row r="2" s="28" customFormat="1" ht="20" customHeight="1" spans="1:8">
      <c r="A2" s="31" t="s">
        <v>7</v>
      </c>
      <c r="B2" s="31" t="s">
        <v>8</v>
      </c>
      <c r="C2" s="31" t="s">
        <v>19</v>
      </c>
      <c r="D2" s="32" t="s">
        <v>20</v>
      </c>
      <c r="E2" s="32" t="s">
        <v>21</v>
      </c>
      <c r="F2" s="32" t="s">
        <v>22</v>
      </c>
      <c r="G2" s="33"/>
      <c r="H2" s="33"/>
    </row>
    <row r="3" ht="20" customHeight="1" spans="1:6">
      <c r="A3" s="34">
        <v>1</v>
      </c>
      <c r="B3" s="35" t="str">
        <f>单位成本汇总表!B4</f>
        <v>光明路北侧停车场经营成本测算表</v>
      </c>
      <c r="C3" s="34">
        <f>单位成本汇总表!D4</f>
        <v>500</v>
      </c>
      <c r="D3" s="36">
        <v>0.8</v>
      </c>
      <c r="E3" s="36">
        <v>0.3</v>
      </c>
      <c r="F3" s="36">
        <f>(D3+E3)/2</f>
        <v>0.55</v>
      </c>
    </row>
    <row r="4" ht="20" customHeight="1" spans="1:6">
      <c r="A4" s="34">
        <v>2</v>
      </c>
      <c r="B4" s="35" t="str">
        <f>单位成本汇总表!B5</f>
        <v>恒昌路北侧停车场经营成本测算表</v>
      </c>
      <c r="C4" s="34">
        <f>单位成本汇总表!D5</f>
        <v>350</v>
      </c>
      <c r="D4" s="36">
        <v>0.8</v>
      </c>
      <c r="E4" s="36">
        <v>0.3</v>
      </c>
      <c r="F4" s="36">
        <f>(D4+E4)/2</f>
        <v>0.55</v>
      </c>
    </row>
    <row r="5" ht="20" customHeight="1" spans="1:6">
      <c r="A5" s="34">
        <v>3</v>
      </c>
      <c r="B5" s="35" t="str">
        <f>单位成本汇总表!B6</f>
        <v>柯克亚路东侧（有机硅二期）停车场经营成本测算表</v>
      </c>
      <c r="C5" s="34">
        <f>单位成本汇总表!D6</f>
        <v>300</v>
      </c>
      <c r="D5" s="36">
        <v>0.8</v>
      </c>
      <c r="E5" s="36">
        <v>0.3</v>
      </c>
      <c r="F5" s="36">
        <f>(D5+E5)/2</f>
        <v>0.55</v>
      </c>
    </row>
    <row r="6" ht="20" customHeight="1" spans="1:6">
      <c r="A6" s="34">
        <v>4</v>
      </c>
      <c r="B6" s="35" t="str">
        <f>单位成本汇总表!B7</f>
        <v>合盛电厂南侧（大车）停车场经营成本测算表</v>
      </c>
      <c r="C6" s="34">
        <f>单位成本汇总表!D7</f>
        <v>650</v>
      </c>
      <c r="D6" s="36">
        <v>0.5</v>
      </c>
      <c r="E6" s="36">
        <v>0.2</v>
      </c>
      <c r="F6" s="36">
        <f>(D6+E6)/2</f>
        <v>0.35</v>
      </c>
    </row>
    <row r="7" ht="20" customHeight="1" spans="1:6">
      <c r="A7" s="34">
        <v>5</v>
      </c>
      <c r="B7" s="35" t="str">
        <f>双水磨三角地带!A1</f>
        <v>双水磨三角地带停车场经营成本测算表</v>
      </c>
      <c r="C7" s="34">
        <f>双水磨三角地带!D6</f>
        <v>120</v>
      </c>
      <c r="D7" s="36">
        <v>0.8</v>
      </c>
      <c r="E7" s="36">
        <v>0.2</v>
      </c>
      <c r="F7" s="36">
        <f>(D7+E7)/2</f>
        <v>0.5</v>
      </c>
    </row>
    <row r="8" ht="20" customHeight="1" spans="1:6">
      <c r="A8" s="37" t="s">
        <v>23</v>
      </c>
      <c r="B8" s="38"/>
      <c r="C8" s="38">
        <f>SUM(C3:C7)</f>
        <v>1920</v>
      </c>
      <c r="D8" s="36">
        <f>(D3+D4+D5+D6+D7)/5</f>
        <v>0.74</v>
      </c>
      <c r="E8" s="36">
        <f>(E3+E4+E5+E6+E7)/5</f>
        <v>0.26</v>
      </c>
      <c r="F8" s="36">
        <f>(F3+F4+F5+F6+F7)/5</f>
        <v>0.5</v>
      </c>
    </row>
    <row r="9" ht="39" customHeight="1" spans="1:6">
      <c r="A9" s="39" t="s">
        <v>24</v>
      </c>
      <c r="B9" s="39"/>
      <c r="C9" s="39"/>
      <c r="D9" s="39"/>
      <c r="E9" s="39"/>
      <c r="F9" s="39"/>
    </row>
  </sheetData>
  <mergeCells count="3">
    <mergeCell ref="A1:F1"/>
    <mergeCell ref="A8:B8"/>
    <mergeCell ref="A9:F9"/>
  </mergeCells>
  <pageMargins left="0.75" right="0.75" top="1" bottom="1" header="0.5" footer="0.5"/>
  <pageSetup paperSize="9" scale="9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topLeftCell="A9" workbookViewId="0">
      <selection activeCell="F11" sqref="F11"/>
    </sheetView>
  </sheetViews>
  <sheetFormatPr defaultColWidth="10" defaultRowHeight="15.6" outlineLevelCol="5"/>
  <cols>
    <col min="1" max="1" width="25.2314814814815" style="1" customWidth="1"/>
    <col min="2" max="2" width="6.11111111111111" style="3" customWidth="1"/>
    <col min="3" max="3" width="40.6296296296296" style="4" customWidth="1"/>
    <col min="4" max="4" width="14.0092592592593" style="3" customWidth="1"/>
    <col min="5" max="5" width="11.3611111111111" style="1" hidden="1" customWidth="1"/>
    <col min="6" max="6" width="17.3611111111111" style="1" customWidth="1"/>
    <col min="7" max="16384" width="10" style="1"/>
  </cols>
  <sheetData>
    <row r="1" s="1" customFormat="1" ht="25.5" customHeight="1" spans="1:5">
      <c r="A1" s="5" t="s">
        <v>25</v>
      </c>
      <c r="B1" s="5"/>
      <c r="C1" s="5"/>
      <c r="D1" s="5"/>
      <c r="E1" s="5"/>
    </row>
    <row r="2" s="1" customFormat="1" ht="24" customHeight="1" spans="1:1">
      <c r="A2" s="1" t="s">
        <v>26</v>
      </c>
    </row>
    <row r="3" s="1" customFormat="1" ht="20" customHeight="1" spans="1:5">
      <c r="A3" s="7" t="s">
        <v>27</v>
      </c>
      <c r="B3" s="7" t="s">
        <v>28</v>
      </c>
      <c r="C3" s="7" t="s">
        <v>29</v>
      </c>
      <c r="D3" s="7" t="s">
        <v>30</v>
      </c>
      <c r="E3" s="7" t="s">
        <v>31</v>
      </c>
    </row>
    <row r="4" s="1" customFormat="1" ht="20" customHeight="1" spans="1:5">
      <c r="A4" s="7"/>
      <c r="B4" s="7"/>
      <c r="C4" s="7"/>
      <c r="D4" s="7"/>
      <c r="E4" s="7"/>
    </row>
    <row r="5" s="1" customFormat="1" ht="20" customHeight="1" spans="1:5">
      <c r="A5" s="8" t="s">
        <v>32</v>
      </c>
      <c r="B5" s="9">
        <v>1</v>
      </c>
      <c r="C5" s="9"/>
      <c r="D5" s="10"/>
      <c r="E5" s="11"/>
    </row>
    <row r="6" s="2" customFormat="1" ht="20" customHeight="1" spans="1:5">
      <c r="A6" s="12" t="s">
        <v>33</v>
      </c>
      <c r="B6" s="9">
        <v>2</v>
      </c>
      <c r="C6" s="9" t="s">
        <v>34</v>
      </c>
      <c r="D6" s="13">
        <v>500</v>
      </c>
      <c r="E6" s="14"/>
    </row>
    <row r="7" s="2" customFormat="1" ht="20" customHeight="1" spans="1:5">
      <c r="A7" s="12" t="s">
        <v>35</v>
      </c>
      <c r="B7" s="9">
        <v>3</v>
      </c>
      <c r="C7" s="9" t="s">
        <v>36</v>
      </c>
      <c r="D7" s="13">
        <v>86667</v>
      </c>
      <c r="E7" s="14"/>
    </row>
    <row r="8" s="2" customFormat="1" ht="20" customHeight="1" spans="1:5">
      <c r="A8" s="12" t="s">
        <v>37</v>
      </c>
      <c r="B8" s="9">
        <v>4</v>
      </c>
      <c r="C8" s="13" t="s">
        <v>38</v>
      </c>
      <c r="D8" s="13">
        <v>1</v>
      </c>
      <c r="E8" s="14"/>
    </row>
    <row r="9" s="2" customFormat="1" ht="38" customHeight="1" spans="1:5">
      <c r="A9" s="12" t="s">
        <v>39</v>
      </c>
      <c r="B9" s="9">
        <v>5</v>
      </c>
      <c r="C9" s="13" t="s">
        <v>40</v>
      </c>
      <c r="D9" s="15"/>
      <c r="E9" s="16"/>
    </row>
    <row r="10" s="2" customFormat="1" ht="20" customHeight="1" spans="1:5">
      <c r="A10" s="8" t="s">
        <v>41</v>
      </c>
      <c r="B10" s="9"/>
      <c r="C10" s="17"/>
      <c r="D10" s="18">
        <f>D11+D12</f>
        <v>693336</v>
      </c>
      <c r="E10" s="16"/>
    </row>
    <row r="11" s="2" customFormat="1" ht="51" customHeight="1" spans="1:5">
      <c r="A11" s="25" t="s">
        <v>42</v>
      </c>
      <c r="B11" s="26">
        <v>6</v>
      </c>
      <c r="C11" s="19" t="s">
        <v>43</v>
      </c>
      <c r="D11" s="19">
        <v>606669</v>
      </c>
      <c r="E11" s="16"/>
    </row>
    <row r="12" s="2" customFormat="1" ht="38" customHeight="1" spans="1:5">
      <c r="A12" s="25" t="s">
        <v>44</v>
      </c>
      <c r="B12" s="26">
        <v>7</v>
      </c>
      <c r="C12" s="19" t="s">
        <v>45</v>
      </c>
      <c r="D12" s="19">
        <v>86667</v>
      </c>
      <c r="E12" s="16"/>
    </row>
    <row r="13" s="2" customFormat="1" ht="20" customHeight="1" spans="1:5">
      <c r="A13" s="8" t="s">
        <v>46</v>
      </c>
      <c r="B13" s="9"/>
      <c r="C13" s="18"/>
      <c r="D13" s="17">
        <f>D14+D15+D16+D17+D18+D19</f>
        <v>291167</v>
      </c>
      <c r="E13" s="14"/>
    </row>
    <row r="14" s="2" customFormat="1" ht="55" customHeight="1" spans="1:5">
      <c r="A14" s="12" t="s">
        <v>47</v>
      </c>
      <c r="B14" s="9">
        <v>8</v>
      </c>
      <c r="C14" s="19" t="s">
        <v>48</v>
      </c>
      <c r="D14" s="13">
        <v>132000</v>
      </c>
      <c r="E14" s="14"/>
    </row>
    <row r="15" s="2" customFormat="1" ht="54" customHeight="1" spans="1:5">
      <c r="A15" s="12" t="s">
        <v>49</v>
      </c>
      <c r="B15" s="9">
        <v>9</v>
      </c>
      <c r="C15" s="19" t="s">
        <v>50</v>
      </c>
      <c r="D15" s="13">
        <v>75600</v>
      </c>
      <c r="E15" s="14"/>
    </row>
    <row r="16" s="2" customFormat="1" ht="38" customHeight="1" spans="1:5">
      <c r="A16" s="12" t="s">
        <v>51</v>
      </c>
      <c r="B16" s="9">
        <v>10</v>
      </c>
      <c r="C16" s="19" t="s">
        <v>52</v>
      </c>
      <c r="D16" s="13">
        <v>77167</v>
      </c>
      <c r="E16" s="14"/>
    </row>
    <row r="17" s="2" customFormat="1" ht="38" customHeight="1" spans="1:5">
      <c r="A17" s="12" t="s">
        <v>53</v>
      </c>
      <c r="B17" s="9">
        <v>11</v>
      </c>
      <c r="C17" s="13" t="s">
        <v>54</v>
      </c>
      <c r="D17" s="13">
        <v>5400</v>
      </c>
      <c r="E17" s="14"/>
    </row>
    <row r="18" s="2" customFormat="1" ht="38" customHeight="1" spans="1:5">
      <c r="A18" s="12" t="s">
        <v>55</v>
      </c>
      <c r="B18" s="9">
        <v>12</v>
      </c>
      <c r="C18" s="13" t="s">
        <v>56</v>
      </c>
      <c r="D18" s="13"/>
      <c r="E18" s="14"/>
    </row>
    <row r="19" s="2" customFormat="1" ht="38" customHeight="1" spans="1:5">
      <c r="A19" s="12" t="s">
        <v>57</v>
      </c>
      <c r="B19" s="9">
        <v>13</v>
      </c>
      <c r="C19" s="13" t="s">
        <v>58</v>
      </c>
      <c r="D19" s="13">
        <v>1000</v>
      </c>
      <c r="E19" s="14"/>
    </row>
    <row r="20" s="2" customFormat="1" ht="20" customHeight="1" spans="1:5">
      <c r="A20" s="8" t="s">
        <v>59</v>
      </c>
      <c r="B20" s="9"/>
      <c r="C20" s="17"/>
      <c r="D20" s="17">
        <f>D21+D22+D23+D24+D25+D26+D27</f>
        <v>338140</v>
      </c>
      <c r="E20" s="14"/>
    </row>
    <row r="21" s="2" customFormat="1" ht="38" customHeight="1" spans="1:5">
      <c r="A21" s="12" t="s">
        <v>60</v>
      </c>
      <c r="B21" s="9">
        <v>14</v>
      </c>
      <c r="C21" s="13" t="s">
        <v>61</v>
      </c>
      <c r="D21" s="13">
        <v>13000</v>
      </c>
      <c r="E21" s="14"/>
    </row>
    <row r="22" s="1" customFormat="1" ht="38" customHeight="1" spans="1:6">
      <c r="A22" s="12" t="s">
        <v>62</v>
      </c>
      <c r="B22" s="9">
        <v>15</v>
      </c>
      <c r="C22" s="19" t="s">
        <v>63</v>
      </c>
      <c r="D22" s="13">
        <v>280</v>
      </c>
      <c r="E22" s="14"/>
      <c r="F22" s="2"/>
    </row>
    <row r="23" s="1" customFormat="1" ht="38" customHeight="1" spans="1:6">
      <c r="A23" s="12" t="s">
        <v>64</v>
      </c>
      <c r="B23" s="9">
        <v>16</v>
      </c>
      <c r="C23" s="13" t="s">
        <v>65</v>
      </c>
      <c r="D23" s="13">
        <v>14000</v>
      </c>
      <c r="E23" s="14"/>
      <c r="F23" s="2"/>
    </row>
    <row r="24" s="1" customFormat="1" ht="38" customHeight="1" spans="1:6">
      <c r="A24" s="12" t="s">
        <v>66</v>
      </c>
      <c r="B24" s="9">
        <v>17</v>
      </c>
      <c r="C24" s="13" t="s">
        <v>67</v>
      </c>
      <c r="D24" s="13">
        <v>10000</v>
      </c>
      <c r="E24" s="14"/>
      <c r="F24" s="2"/>
    </row>
    <row r="25" s="1" customFormat="1" ht="38" customHeight="1" spans="1:6">
      <c r="A25" s="12" t="s">
        <v>68</v>
      </c>
      <c r="B25" s="9">
        <v>18</v>
      </c>
      <c r="C25" s="13" t="s">
        <v>69</v>
      </c>
      <c r="D25" s="13">
        <v>130000</v>
      </c>
      <c r="E25" s="14"/>
      <c r="F25" s="2"/>
    </row>
    <row r="26" s="1" customFormat="1" ht="38" customHeight="1" spans="1:6">
      <c r="A26" s="12" t="s">
        <v>70</v>
      </c>
      <c r="B26" s="9">
        <v>19</v>
      </c>
      <c r="C26" s="13" t="s">
        <v>71</v>
      </c>
      <c r="D26" s="13">
        <v>170060</v>
      </c>
      <c r="E26" s="14"/>
      <c r="F26" s="2"/>
    </row>
    <row r="27" s="1" customFormat="1" ht="38" customHeight="1" spans="1:6">
      <c r="A27" s="12" t="s">
        <v>72</v>
      </c>
      <c r="B27" s="9">
        <v>20</v>
      </c>
      <c r="C27" s="13" t="s">
        <v>73</v>
      </c>
      <c r="D27" s="13">
        <v>800</v>
      </c>
      <c r="E27" s="14"/>
      <c r="F27" s="2"/>
    </row>
    <row r="28" s="2" customFormat="1" ht="20" customHeight="1" spans="1:5">
      <c r="A28" s="8" t="s">
        <v>74</v>
      </c>
      <c r="B28" s="9"/>
      <c r="C28" s="18"/>
      <c r="D28" s="17">
        <f>D29+D30</f>
        <v>19500</v>
      </c>
      <c r="E28" s="14"/>
    </row>
    <row r="29" s="1" customFormat="1" ht="38" customHeight="1" spans="1:6">
      <c r="A29" s="12" t="s">
        <v>75</v>
      </c>
      <c r="B29" s="9">
        <v>21</v>
      </c>
      <c r="C29" s="13" t="s">
        <v>76</v>
      </c>
      <c r="D29" s="13">
        <v>12000</v>
      </c>
      <c r="E29" s="14"/>
      <c r="F29" s="2"/>
    </row>
    <row r="30" s="1" customFormat="1" ht="38" customHeight="1" spans="1:6">
      <c r="A30" s="12" t="s">
        <v>77</v>
      </c>
      <c r="B30" s="9">
        <v>22</v>
      </c>
      <c r="C30" s="13" t="s">
        <v>78</v>
      </c>
      <c r="D30" s="13">
        <v>7500</v>
      </c>
      <c r="E30" s="14"/>
      <c r="F30" s="2"/>
    </row>
    <row r="31" s="1" customFormat="1" ht="20" customHeight="1" spans="1:6">
      <c r="A31" s="8" t="s">
        <v>79</v>
      </c>
      <c r="B31" s="18"/>
      <c r="C31" s="18" t="s">
        <v>80</v>
      </c>
      <c r="D31" s="20">
        <v>0</v>
      </c>
      <c r="E31" s="14"/>
      <c r="F31" s="2"/>
    </row>
    <row r="32" s="1" customFormat="1" ht="20" customHeight="1" spans="1:6">
      <c r="A32" s="8" t="s">
        <v>81</v>
      </c>
      <c r="B32" s="9"/>
      <c r="C32" s="9"/>
      <c r="D32" s="17">
        <f>D33+D34</f>
        <v>0</v>
      </c>
      <c r="E32" s="14"/>
      <c r="F32" s="2"/>
    </row>
    <row r="33" s="1" customFormat="1" ht="38" customHeight="1" spans="1:6">
      <c r="A33" s="12" t="s">
        <v>82</v>
      </c>
      <c r="B33" s="9">
        <v>23</v>
      </c>
      <c r="C33" s="21" t="s">
        <v>83</v>
      </c>
      <c r="D33" s="13"/>
      <c r="E33" s="14"/>
      <c r="F33" s="2"/>
    </row>
    <row r="34" s="1" customFormat="1" ht="38" customHeight="1" spans="1:6">
      <c r="A34" s="12" t="s">
        <v>84</v>
      </c>
      <c r="B34" s="9">
        <v>24</v>
      </c>
      <c r="C34" s="22"/>
      <c r="D34" s="13"/>
      <c r="E34" s="14"/>
      <c r="F34" s="2"/>
    </row>
    <row r="35" s="1" customFormat="1" ht="61" customHeight="1" spans="1:6">
      <c r="A35" s="8" t="s">
        <v>85</v>
      </c>
      <c r="B35" s="18"/>
      <c r="C35" s="13" t="s">
        <v>86</v>
      </c>
      <c r="D35" s="20">
        <f>D31*0.25*0.2</f>
        <v>0</v>
      </c>
      <c r="E35" s="14"/>
      <c r="F35" s="2"/>
    </row>
    <row r="36" s="2" customFormat="1" ht="20" customHeight="1" spans="1:5">
      <c r="A36" s="8" t="s">
        <v>87</v>
      </c>
      <c r="B36" s="9"/>
      <c r="C36" s="13"/>
      <c r="D36" s="20">
        <f>D35+D32+D28+D20+D13+D10</f>
        <v>1342143</v>
      </c>
      <c r="E36" s="14"/>
    </row>
    <row r="37" s="2" customFormat="1" ht="26" customHeight="1" spans="1:5">
      <c r="A37" s="8" t="s">
        <v>88</v>
      </c>
      <c r="B37" s="9"/>
      <c r="C37" s="18"/>
      <c r="D37" s="20">
        <f>D36/D6</f>
        <v>2684.286</v>
      </c>
      <c r="E37" s="14"/>
    </row>
    <row r="38" s="1" customFormat="1" ht="20" customHeight="1" spans="1:4">
      <c r="A38" s="23" t="s">
        <v>89</v>
      </c>
      <c r="B38" s="23"/>
      <c r="C38" s="23"/>
      <c r="D38" s="23"/>
    </row>
    <row r="39" ht="14.4" spans="1:4">
      <c r="A39" s="23"/>
      <c r="B39" s="23"/>
      <c r="C39" s="23"/>
      <c r="D39" s="23"/>
    </row>
    <row r="40" ht="14.4" spans="1:1">
      <c r="A40" s="24"/>
    </row>
  </sheetData>
  <mergeCells count="8">
    <mergeCell ref="A1:E1"/>
    <mergeCell ref="A3:A4"/>
    <mergeCell ref="B3:B4"/>
    <mergeCell ref="C3:C4"/>
    <mergeCell ref="C33:C34"/>
    <mergeCell ref="D3:D4"/>
    <mergeCell ref="E3:E4"/>
    <mergeCell ref="A38:D39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topLeftCell="A4" workbookViewId="0">
      <selection activeCell="A38" sqref="A38:D39"/>
    </sheetView>
  </sheetViews>
  <sheetFormatPr defaultColWidth="10" defaultRowHeight="15.6" outlineLevelCol="5"/>
  <cols>
    <col min="1" max="1" width="25.2314814814815" style="1" customWidth="1"/>
    <col min="2" max="2" width="6.11111111111111" style="3" customWidth="1"/>
    <col min="3" max="3" width="40.6296296296296" style="4" customWidth="1"/>
    <col min="4" max="4" width="14.0092592592593" style="3" customWidth="1"/>
    <col min="5" max="5" width="11.3611111111111" style="1" hidden="1" customWidth="1"/>
    <col min="6" max="6" width="17.3611111111111" style="1" customWidth="1"/>
    <col min="7" max="16384" width="10" style="1"/>
  </cols>
  <sheetData>
    <row r="1" s="1" customFormat="1" ht="25.5" customHeight="1" spans="1:5">
      <c r="A1" s="5" t="s">
        <v>90</v>
      </c>
      <c r="B1" s="5"/>
      <c r="C1" s="5"/>
      <c r="D1" s="5"/>
      <c r="E1" s="5"/>
    </row>
    <row r="2" s="1" customFormat="1" ht="24" customHeight="1" spans="1:1">
      <c r="A2" s="1" t="s">
        <v>91</v>
      </c>
    </row>
    <row r="3" s="1" customFormat="1" ht="20" customHeight="1" spans="1:5">
      <c r="A3" s="7" t="s">
        <v>27</v>
      </c>
      <c r="B3" s="7" t="s">
        <v>28</v>
      </c>
      <c r="C3" s="7" t="s">
        <v>29</v>
      </c>
      <c r="D3" s="7" t="s">
        <v>30</v>
      </c>
      <c r="E3" s="7" t="s">
        <v>31</v>
      </c>
    </row>
    <row r="4" s="1" customFormat="1" ht="20" customHeight="1" spans="1:5">
      <c r="A4" s="7"/>
      <c r="B4" s="7"/>
      <c r="C4" s="7"/>
      <c r="D4" s="7"/>
      <c r="E4" s="7"/>
    </row>
    <row r="5" s="1" customFormat="1" ht="20" customHeight="1" spans="1:5">
      <c r="A5" s="8" t="s">
        <v>32</v>
      </c>
      <c r="B5" s="9">
        <v>1</v>
      </c>
      <c r="C5" s="9"/>
      <c r="D5" s="10"/>
      <c r="E5" s="11"/>
    </row>
    <row r="6" s="2" customFormat="1" ht="20" customHeight="1" spans="1:5">
      <c r="A6" s="12" t="s">
        <v>33</v>
      </c>
      <c r="B6" s="9">
        <v>2</v>
      </c>
      <c r="C6" s="9" t="s">
        <v>34</v>
      </c>
      <c r="D6" s="13">
        <v>350</v>
      </c>
      <c r="E6" s="14"/>
    </row>
    <row r="7" s="2" customFormat="1" ht="20" customHeight="1" spans="1:5">
      <c r="A7" s="12" t="s">
        <v>35</v>
      </c>
      <c r="B7" s="9">
        <v>3</v>
      </c>
      <c r="C7" s="9" t="s">
        <v>92</v>
      </c>
      <c r="D7" s="13">
        <v>66667</v>
      </c>
      <c r="E7" s="14"/>
    </row>
    <row r="8" s="2" customFormat="1" ht="20" customHeight="1" spans="1:5">
      <c r="A8" s="12" t="s">
        <v>37</v>
      </c>
      <c r="B8" s="9">
        <v>4</v>
      </c>
      <c r="C8" s="13" t="s">
        <v>38</v>
      </c>
      <c r="D8" s="13">
        <v>1</v>
      </c>
      <c r="E8" s="14"/>
    </row>
    <row r="9" s="2" customFormat="1" ht="38" customHeight="1" spans="1:5">
      <c r="A9" s="12" t="s">
        <v>39</v>
      </c>
      <c r="B9" s="9">
        <v>5</v>
      </c>
      <c r="C9" s="13" t="s">
        <v>40</v>
      </c>
      <c r="D9" s="15"/>
      <c r="E9" s="16"/>
    </row>
    <row r="10" s="2" customFormat="1" ht="20" customHeight="1" spans="1:5">
      <c r="A10" s="8" t="s">
        <v>41</v>
      </c>
      <c r="B10" s="9"/>
      <c r="C10" s="17"/>
      <c r="D10" s="18">
        <f>D11+D12</f>
        <v>533336</v>
      </c>
      <c r="E10" s="16"/>
    </row>
    <row r="11" s="2" customFormat="1" ht="51" customHeight="1" spans="1:5">
      <c r="A11" s="12" t="s">
        <v>42</v>
      </c>
      <c r="B11" s="9">
        <v>6</v>
      </c>
      <c r="C11" s="13" t="s">
        <v>93</v>
      </c>
      <c r="D11" s="13">
        <v>466669</v>
      </c>
      <c r="E11" s="16"/>
    </row>
    <row r="12" s="2" customFormat="1" ht="38" customHeight="1" spans="1:5">
      <c r="A12" s="12" t="s">
        <v>44</v>
      </c>
      <c r="B12" s="9">
        <v>7</v>
      </c>
      <c r="C12" s="13" t="s">
        <v>45</v>
      </c>
      <c r="D12" s="13">
        <v>66667</v>
      </c>
      <c r="E12" s="16"/>
    </row>
    <row r="13" s="2" customFormat="1" ht="20" customHeight="1" spans="1:5">
      <c r="A13" s="8" t="s">
        <v>46</v>
      </c>
      <c r="B13" s="9"/>
      <c r="C13" s="18"/>
      <c r="D13" s="17">
        <f>D14+D15+D16+D17+D18+D19</f>
        <v>291167</v>
      </c>
      <c r="E13" s="14"/>
    </row>
    <row r="14" s="2" customFormat="1" ht="55" customHeight="1" spans="1:5">
      <c r="A14" s="12" t="s">
        <v>47</v>
      </c>
      <c r="B14" s="9">
        <v>8</v>
      </c>
      <c r="C14" s="13" t="s">
        <v>48</v>
      </c>
      <c r="D14" s="13">
        <v>132000</v>
      </c>
      <c r="E14" s="14"/>
    </row>
    <row r="15" s="2" customFormat="1" ht="54" customHeight="1" spans="1:5">
      <c r="A15" s="12" t="s">
        <v>49</v>
      </c>
      <c r="B15" s="9">
        <v>9</v>
      </c>
      <c r="C15" s="13" t="s">
        <v>50</v>
      </c>
      <c r="D15" s="13">
        <v>75600</v>
      </c>
      <c r="E15" s="14"/>
    </row>
    <row r="16" s="2" customFormat="1" ht="38" customHeight="1" spans="1:5">
      <c r="A16" s="12" t="s">
        <v>51</v>
      </c>
      <c r="B16" s="9">
        <v>10</v>
      </c>
      <c r="C16" s="13" t="s">
        <v>52</v>
      </c>
      <c r="D16" s="13">
        <v>77167</v>
      </c>
      <c r="E16" s="14"/>
    </row>
    <row r="17" s="2" customFormat="1" ht="38" customHeight="1" spans="1:5">
      <c r="A17" s="12" t="s">
        <v>53</v>
      </c>
      <c r="B17" s="9">
        <v>11</v>
      </c>
      <c r="C17" s="13" t="s">
        <v>54</v>
      </c>
      <c r="D17" s="13">
        <v>5400</v>
      </c>
      <c r="E17" s="14"/>
    </row>
    <row r="18" s="2" customFormat="1" ht="38" customHeight="1" spans="1:5">
      <c r="A18" s="12" t="s">
        <v>55</v>
      </c>
      <c r="B18" s="9">
        <v>12</v>
      </c>
      <c r="C18" s="13" t="s">
        <v>56</v>
      </c>
      <c r="D18" s="13"/>
      <c r="E18" s="14"/>
    </row>
    <row r="19" s="2" customFormat="1" ht="38" customHeight="1" spans="1:5">
      <c r="A19" s="12" t="s">
        <v>57</v>
      </c>
      <c r="B19" s="9">
        <v>13</v>
      </c>
      <c r="C19" s="13" t="s">
        <v>58</v>
      </c>
      <c r="D19" s="13">
        <v>1000</v>
      </c>
      <c r="E19" s="14"/>
    </row>
    <row r="20" s="2" customFormat="1" ht="20" customHeight="1" spans="1:5">
      <c r="A20" s="8" t="s">
        <v>59</v>
      </c>
      <c r="B20" s="9"/>
      <c r="C20" s="17"/>
      <c r="D20" s="17">
        <f>D21+D22+D23+D24+D25+D26+D27</f>
        <v>255816</v>
      </c>
      <c r="E20" s="14"/>
    </row>
    <row r="21" s="2" customFormat="1" ht="38" customHeight="1" spans="1:5">
      <c r="A21" s="12" t="s">
        <v>60</v>
      </c>
      <c r="B21" s="9">
        <v>14</v>
      </c>
      <c r="C21" s="13" t="s">
        <v>94</v>
      </c>
      <c r="D21" s="13">
        <v>15000</v>
      </c>
      <c r="E21" s="14"/>
    </row>
    <row r="22" s="1" customFormat="1" ht="38" customHeight="1" spans="1:6">
      <c r="A22" s="12" t="s">
        <v>62</v>
      </c>
      <c r="B22" s="9">
        <v>15</v>
      </c>
      <c r="C22" s="19" t="s">
        <v>95</v>
      </c>
      <c r="D22" s="13">
        <v>256</v>
      </c>
      <c r="E22" s="14"/>
      <c r="F22" s="2"/>
    </row>
    <row r="23" s="1" customFormat="1" ht="38" customHeight="1" spans="1:6">
      <c r="A23" s="12" t="s">
        <v>64</v>
      </c>
      <c r="B23" s="9">
        <v>16</v>
      </c>
      <c r="C23" s="13" t="s">
        <v>65</v>
      </c>
      <c r="D23" s="13">
        <v>14000</v>
      </c>
      <c r="E23" s="14"/>
      <c r="F23" s="2"/>
    </row>
    <row r="24" s="1" customFormat="1" ht="38" customHeight="1" spans="1:6">
      <c r="A24" s="12" t="s">
        <v>66</v>
      </c>
      <c r="B24" s="9">
        <v>17</v>
      </c>
      <c r="C24" s="13" t="s">
        <v>67</v>
      </c>
      <c r="D24" s="13">
        <v>10000</v>
      </c>
      <c r="E24" s="14"/>
      <c r="F24" s="2"/>
    </row>
    <row r="25" s="1" customFormat="1" ht="38" customHeight="1" spans="1:6">
      <c r="A25" s="12" t="s">
        <v>68</v>
      </c>
      <c r="B25" s="9">
        <v>18</v>
      </c>
      <c r="C25" s="13" t="s">
        <v>96</v>
      </c>
      <c r="D25" s="13">
        <v>100000</v>
      </c>
      <c r="E25" s="14"/>
      <c r="F25" s="2"/>
    </row>
    <row r="26" s="1" customFormat="1" ht="38" customHeight="1" spans="1:6">
      <c r="A26" s="12" t="s">
        <v>70</v>
      </c>
      <c r="B26" s="9">
        <v>19</v>
      </c>
      <c r="C26" s="13" t="s">
        <v>97</v>
      </c>
      <c r="D26" s="13">
        <v>116000</v>
      </c>
      <c r="E26" s="14"/>
      <c r="F26" s="2"/>
    </row>
    <row r="27" s="1" customFormat="1" ht="38" customHeight="1" spans="1:6">
      <c r="A27" s="12" t="s">
        <v>72</v>
      </c>
      <c r="B27" s="9">
        <v>20</v>
      </c>
      <c r="C27" s="13" t="s">
        <v>98</v>
      </c>
      <c r="D27" s="13">
        <v>560</v>
      </c>
      <c r="E27" s="14"/>
      <c r="F27" s="2"/>
    </row>
    <row r="28" s="2" customFormat="1" ht="20" customHeight="1" spans="1:5">
      <c r="A28" s="8" t="s">
        <v>74</v>
      </c>
      <c r="B28" s="9"/>
      <c r="C28" s="18"/>
      <c r="D28" s="17">
        <f>D29+D30</f>
        <v>14250</v>
      </c>
      <c r="E28" s="14"/>
    </row>
    <row r="29" s="1" customFormat="1" ht="38" customHeight="1" spans="1:6">
      <c r="A29" s="12" t="s">
        <v>75</v>
      </c>
      <c r="B29" s="9">
        <v>21</v>
      </c>
      <c r="C29" s="13" t="s">
        <v>99</v>
      </c>
      <c r="D29" s="13">
        <v>9000</v>
      </c>
      <c r="E29" s="14"/>
      <c r="F29" s="2"/>
    </row>
    <row r="30" s="1" customFormat="1" ht="38" customHeight="1" spans="1:6">
      <c r="A30" s="12" t="s">
        <v>77</v>
      </c>
      <c r="B30" s="9">
        <v>22</v>
      </c>
      <c r="C30" s="13" t="s">
        <v>100</v>
      </c>
      <c r="D30" s="13">
        <v>5250</v>
      </c>
      <c r="E30" s="14"/>
      <c r="F30" s="2"/>
    </row>
    <row r="31" s="1" customFormat="1" ht="20" customHeight="1" spans="1:6">
      <c r="A31" s="8" t="s">
        <v>79</v>
      </c>
      <c r="B31" s="18"/>
      <c r="C31" s="18" t="s">
        <v>80</v>
      </c>
      <c r="D31" s="20">
        <v>0</v>
      </c>
      <c r="E31" s="14"/>
      <c r="F31" s="2"/>
    </row>
    <row r="32" s="1" customFormat="1" ht="20" customHeight="1" spans="1:6">
      <c r="A32" s="8" t="s">
        <v>81</v>
      </c>
      <c r="B32" s="9"/>
      <c r="C32" s="9"/>
      <c r="D32" s="17">
        <f>D33+D34</f>
        <v>0</v>
      </c>
      <c r="E32" s="14"/>
      <c r="F32" s="2"/>
    </row>
    <row r="33" s="1" customFormat="1" ht="38" customHeight="1" spans="1:6">
      <c r="A33" s="12" t="s">
        <v>82</v>
      </c>
      <c r="B33" s="9">
        <v>23</v>
      </c>
      <c r="C33" s="21" t="s">
        <v>83</v>
      </c>
      <c r="D33" s="13"/>
      <c r="E33" s="14"/>
      <c r="F33" s="2"/>
    </row>
    <row r="34" s="1" customFormat="1" ht="38" customHeight="1" spans="1:6">
      <c r="A34" s="12" t="s">
        <v>84</v>
      </c>
      <c r="B34" s="9">
        <v>24</v>
      </c>
      <c r="C34" s="22"/>
      <c r="D34" s="13"/>
      <c r="E34" s="14"/>
      <c r="F34" s="2"/>
    </row>
    <row r="35" s="1" customFormat="1" ht="61" customHeight="1" spans="1:6">
      <c r="A35" s="8" t="s">
        <v>85</v>
      </c>
      <c r="B35" s="18"/>
      <c r="C35" s="13" t="s">
        <v>86</v>
      </c>
      <c r="D35" s="20">
        <f>D31*0.25*0.2</f>
        <v>0</v>
      </c>
      <c r="E35" s="14"/>
      <c r="F35" s="2"/>
    </row>
    <row r="36" s="2" customFormat="1" ht="20" customHeight="1" spans="1:5">
      <c r="A36" s="8" t="s">
        <v>87</v>
      </c>
      <c r="B36" s="9"/>
      <c r="C36" s="13"/>
      <c r="D36" s="20">
        <f>D35+D32+D28+D20+D13+D10</f>
        <v>1094569</v>
      </c>
      <c r="E36" s="14"/>
    </row>
    <row r="37" s="2" customFormat="1" ht="26" customHeight="1" spans="1:5">
      <c r="A37" s="8" t="s">
        <v>88</v>
      </c>
      <c r="B37" s="9"/>
      <c r="C37" s="18"/>
      <c r="D37" s="20">
        <f>D36/D6</f>
        <v>3127.34</v>
      </c>
      <c r="E37" s="14"/>
    </row>
    <row r="38" s="1" customFormat="1" ht="20" customHeight="1" spans="1:4">
      <c r="A38" s="23" t="s">
        <v>101</v>
      </c>
      <c r="B38" s="23"/>
      <c r="C38" s="23"/>
      <c r="D38" s="23"/>
    </row>
    <row r="39" s="1" customFormat="1" spans="1:4">
      <c r="A39" s="23"/>
      <c r="B39" s="23"/>
      <c r="C39" s="23"/>
      <c r="D39" s="23"/>
    </row>
    <row r="40" s="1" customFormat="1" spans="1:4">
      <c r="A40" s="24"/>
      <c r="B40" s="3"/>
      <c r="C40" s="4"/>
      <c r="D40" s="3"/>
    </row>
  </sheetData>
  <mergeCells count="8">
    <mergeCell ref="A1:E1"/>
    <mergeCell ref="A3:A4"/>
    <mergeCell ref="B3:B4"/>
    <mergeCell ref="C3:C4"/>
    <mergeCell ref="C33:C34"/>
    <mergeCell ref="D3:D4"/>
    <mergeCell ref="E3:E4"/>
    <mergeCell ref="A38:D39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workbookViewId="0">
      <selection activeCell="A38" sqref="A38:D39"/>
    </sheetView>
  </sheetViews>
  <sheetFormatPr defaultColWidth="10" defaultRowHeight="15.6" outlineLevelCol="5"/>
  <cols>
    <col min="1" max="1" width="25.2314814814815" style="1" customWidth="1"/>
    <col min="2" max="2" width="6.11111111111111" style="3" customWidth="1"/>
    <col min="3" max="3" width="40.6296296296296" style="4" customWidth="1"/>
    <col min="4" max="4" width="14.0092592592593" style="3" customWidth="1"/>
    <col min="5" max="5" width="11.3611111111111" style="1" hidden="1" customWidth="1"/>
    <col min="6" max="6" width="17.3611111111111" style="1" customWidth="1"/>
    <col min="7" max="16384" width="10" style="1"/>
  </cols>
  <sheetData>
    <row r="1" s="1" customFormat="1" ht="25.5" customHeight="1" spans="1:5">
      <c r="A1" s="5" t="s">
        <v>102</v>
      </c>
      <c r="B1" s="5"/>
      <c r="C1" s="5"/>
      <c r="D1" s="5"/>
      <c r="E1" s="5"/>
    </row>
    <row r="2" s="1" customFormat="1" ht="24" customHeight="1" spans="1:1">
      <c r="A2" s="1" t="s">
        <v>103</v>
      </c>
    </row>
    <row r="3" s="1" customFormat="1" ht="20" customHeight="1" spans="1:5">
      <c r="A3" s="7" t="s">
        <v>27</v>
      </c>
      <c r="B3" s="7" t="s">
        <v>28</v>
      </c>
      <c r="C3" s="7" t="s">
        <v>29</v>
      </c>
      <c r="D3" s="7" t="s">
        <v>30</v>
      </c>
      <c r="E3" s="7" t="s">
        <v>31</v>
      </c>
    </row>
    <row r="4" s="1" customFormat="1" ht="20" customHeight="1" spans="1:5">
      <c r="A4" s="7"/>
      <c r="B4" s="7"/>
      <c r="C4" s="7"/>
      <c r="D4" s="7"/>
      <c r="E4" s="7"/>
    </row>
    <row r="5" s="1" customFormat="1" ht="20" customHeight="1" spans="1:5">
      <c r="A5" s="8" t="s">
        <v>32</v>
      </c>
      <c r="B5" s="9">
        <v>1</v>
      </c>
      <c r="C5" s="9"/>
      <c r="D5" s="10"/>
      <c r="E5" s="11"/>
    </row>
    <row r="6" s="2" customFormat="1" ht="20" customHeight="1" spans="1:5">
      <c r="A6" s="12" t="s">
        <v>33</v>
      </c>
      <c r="B6" s="9">
        <v>2</v>
      </c>
      <c r="C6" s="9" t="s">
        <v>34</v>
      </c>
      <c r="D6" s="13">
        <v>300</v>
      </c>
      <c r="E6" s="14"/>
    </row>
    <row r="7" s="2" customFormat="1" ht="20" customHeight="1" spans="1:5">
      <c r="A7" s="12" t="s">
        <v>35</v>
      </c>
      <c r="B7" s="9">
        <v>3</v>
      </c>
      <c r="C7" s="9" t="s">
        <v>92</v>
      </c>
      <c r="D7" s="13">
        <v>66667</v>
      </c>
      <c r="E7" s="14"/>
    </row>
    <row r="8" s="2" customFormat="1" ht="20" customHeight="1" spans="1:5">
      <c r="A8" s="12" t="s">
        <v>37</v>
      </c>
      <c r="B8" s="9">
        <v>4</v>
      </c>
      <c r="C8" s="13" t="s">
        <v>38</v>
      </c>
      <c r="D8" s="13">
        <v>1</v>
      </c>
      <c r="E8" s="14"/>
    </row>
    <row r="9" s="2" customFormat="1" ht="38" customHeight="1" spans="1:5">
      <c r="A9" s="12" t="s">
        <v>39</v>
      </c>
      <c r="B9" s="9">
        <v>5</v>
      </c>
      <c r="C9" s="13" t="s">
        <v>40</v>
      </c>
      <c r="D9" s="15"/>
      <c r="E9" s="16"/>
    </row>
    <row r="10" s="2" customFormat="1" ht="20" customHeight="1" spans="1:5">
      <c r="A10" s="8" t="s">
        <v>41</v>
      </c>
      <c r="B10" s="9"/>
      <c r="C10" s="17"/>
      <c r="D10" s="18">
        <f>D11+D12</f>
        <v>533336</v>
      </c>
      <c r="E10" s="16"/>
    </row>
    <row r="11" s="2" customFormat="1" ht="51" customHeight="1" spans="1:5">
      <c r="A11" s="12" t="s">
        <v>42</v>
      </c>
      <c r="B11" s="9">
        <v>6</v>
      </c>
      <c r="C11" s="13" t="s">
        <v>93</v>
      </c>
      <c r="D11" s="13">
        <v>466669</v>
      </c>
      <c r="E11" s="16"/>
    </row>
    <row r="12" s="2" customFormat="1" ht="38" customHeight="1" spans="1:5">
      <c r="A12" s="12" t="s">
        <v>44</v>
      </c>
      <c r="B12" s="9">
        <v>7</v>
      </c>
      <c r="C12" s="13" t="s">
        <v>45</v>
      </c>
      <c r="D12" s="13">
        <v>66667</v>
      </c>
      <c r="E12" s="16"/>
    </row>
    <row r="13" s="2" customFormat="1" ht="20" customHeight="1" spans="1:5">
      <c r="A13" s="8" t="s">
        <v>46</v>
      </c>
      <c r="B13" s="9"/>
      <c r="C13" s="18"/>
      <c r="D13" s="17">
        <f>D14+D15+D16+D17+D18+D19</f>
        <v>291167</v>
      </c>
      <c r="E13" s="14"/>
    </row>
    <row r="14" s="2" customFormat="1" ht="55" customHeight="1" spans="1:5">
      <c r="A14" s="12" t="s">
        <v>47</v>
      </c>
      <c r="B14" s="9">
        <v>8</v>
      </c>
      <c r="C14" s="13" t="s">
        <v>104</v>
      </c>
      <c r="D14" s="13">
        <v>132000</v>
      </c>
      <c r="E14" s="14"/>
    </row>
    <row r="15" s="2" customFormat="1" ht="54" customHeight="1" spans="1:5">
      <c r="A15" s="12" t="s">
        <v>49</v>
      </c>
      <c r="B15" s="9">
        <v>9</v>
      </c>
      <c r="C15" s="13" t="s">
        <v>50</v>
      </c>
      <c r="D15" s="13">
        <v>75600</v>
      </c>
      <c r="E15" s="14"/>
    </row>
    <row r="16" s="2" customFormat="1" ht="38" customHeight="1" spans="1:5">
      <c r="A16" s="12" t="s">
        <v>51</v>
      </c>
      <c r="B16" s="9">
        <v>10</v>
      </c>
      <c r="C16" s="13" t="s">
        <v>52</v>
      </c>
      <c r="D16" s="13">
        <v>77167</v>
      </c>
      <c r="E16" s="14"/>
    </row>
    <row r="17" s="2" customFormat="1" ht="38" customHeight="1" spans="1:5">
      <c r="A17" s="12" t="s">
        <v>53</v>
      </c>
      <c r="B17" s="9">
        <v>11</v>
      </c>
      <c r="C17" s="13" t="s">
        <v>54</v>
      </c>
      <c r="D17" s="13">
        <v>5400</v>
      </c>
      <c r="E17" s="14"/>
    </row>
    <row r="18" s="2" customFormat="1" ht="38" customHeight="1" spans="1:5">
      <c r="A18" s="12" t="s">
        <v>55</v>
      </c>
      <c r="B18" s="9">
        <v>12</v>
      </c>
      <c r="C18" s="13" t="s">
        <v>56</v>
      </c>
      <c r="D18" s="13"/>
      <c r="E18" s="14"/>
    </row>
    <row r="19" s="2" customFormat="1" ht="38" customHeight="1" spans="1:5">
      <c r="A19" s="12" t="s">
        <v>57</v>
      </c>
      <c r="B19" s="9">
        <v>13</v>
      </c>
      <c r="C19" s="13" t="s">
        <v>58</v>
      </c>
      <c r="D19" s="13">
        <v>1000</v>
      </c>
      <c r="E19" s="14"/>
    </row>
    <row r="20" s="2" customFormat="1" ht="20" customHeight="1" spans="1:5">
      <c r="A20" s="8" t="s">
        <v>59</v>
      </c>
      <c r="B20" s="9"/>
      <c r="C20" s="17"/>
      <c r="D20" s="17">
        <f>D21+D22+D23+D24+D25+D26+D27</f>
        <v>399248</v>
      </c>
      <c r="E20" s="14"/>
    </row>
    <row r="21" s="2" customFormat="1" ht="38" customHeight="1" spans="1:5">
      <c r="A21" s="12" t="s">
        <v>60</v>
      </c>
      <c r="B21" s="9">
        <v>14</v>
      </c>
      <c r="C21" s="13" t="s">
        <v>105</v>
      </c>
      <c r="D21" s="13">
        <v>17000</v>
      </c>
      <c r="E21" s="14"/>
    </row>
    <row r="22" s="1" customFormat="1" ht="38" customHeight="1" spans="1:6">
      <c r="A22" s="12" t="s">
        <v>62</v>
      </c>
      <c r="B22" s="9">
        <v>15</v>
      </c>
      <c r="C22" s="19" t="s">
        <v>106</v>
      </c>
      <c r="D22" s="13">
        <v>248</v>
      </c>
      <c r="E22" s="14"/>
      <c r="F22" s="2"/>
    </row>
    <row r="23" s="1" customFormat="1" ht="38" customHeight="1" spans="1:6">
      <c r="A23" s="12" t="s">
        <v>64</v>
      </c>
      <c r="B23" s="9">
        <v>16</v>
      </c>
      <c r="C23" s="13" t="s">
        <v>65</v>
      </c>
      <c r="D23" s="13">
        <v>14000</v>
      </c>
      <c r="E23" s="14"/>
      <c r="F23" s="2"/>
    </row>
    <row r="24" s="1" customFormat="1" ht="38" customHeight="1" spans="1:6">
      <c r="A24" s="12" t="s">
        <v>66</v>
      </c>
      <c r="B24" s="9">
        <v>17</v>
      </c>
      <c r="C24" s="13" t="s">
        <v>67</v>
      </c>
      <c r="D24" s="13">
        <v>10000</v>
      </c>
      <c r="E24" s="14"/>
      <c r="F24" s="2"/>
    </row>
    <row r="25" s="1" customFormat="1" ht="38" customHeight="1" spans="1:6">
      <c r="A25" s="12" t="s">
        <v>68</v>
      </c>
      <c r="B25" s="9">
        <v>18</v>
      </c>
      <c r="C25" s="13" t="s">
        <v>107</v>
      </c>
      <c r="D25" s="13">
        <v>100000</v>
      </c>
      <c r="E25" s="14"/>
      <c r="F25" s="2"/>
    </row>
    <row r="26" s="1" customFormat="1" ht="38" customHeight="1" spans="1:6">
      <c r="A26" s="12" t="s">
        <v>70</v>
      </c>
      <c r="B26" s="9">
        <v>19</v>
      </c>
      <c r="C26" s="13" t="s">
        <v>108</v>
      </c>
      <c r="D26" s="13">
        <v>116000</v>
      </c>
      <c r="E26" s="14"/>
      <c r="F26" s="2"/>
    </row>
    <row r="27" s="1" customFormat="1" ht="38" customHeight="1" spans="1:6">
      <c r="A27" s="12" t="s">
        <v>72</v>
      </c>
      <c r="B27" s="9">
        <v>20</v>
      </c>
      <c r="C27" s="13" t="s">
        <v>109</v>
      </c>
      <c r="D27" s="13">
        <v>142000</v>
      </c>
      <c r="E27" s="14"/>
      <c r="F27" s="2"/>
    </row>
    <row r="28" s="2" customFormat="1" ht="20" customHeight="1" spans="1:5">
      <c r="A28" s="8" t="s">
        <v>74</v>
      </c>
      <c r="B28" s="9"/>
      <c r="C28" s="18"/>
      <c r="D28" s="17">
        <f>D29+D30</f>
        <v>12500</v>
      </c>
      <c r="E28" s="14"/>
    </row>
    <row r="29" s="1" customFormat="1" ht="38" customHeight="1" spans="1:6">
      <c r="A29" s="12" t="s">
        <v>75</v>
      </c>
      <c r="B29" s="9">
        <v>21</v>
      </c>
      <c r="C29" s="13" t="s">
        <v>110</v>
      </c>
      <c r="D29" s="13">
        <v>8000</v>
      </c>
      <c r="E29" s="14"/>
      <c r="F29" s="2"/>
    </row>
    <row r="30" s="1" customFormat="1" ht="38" customHeight="1" spans="1:6">
      <c r="A30" s="12" t="s">
        <v>77</v>
      </c>
      <c r="B30" s="9">
        <v>22</v>
      </c>
      <c r="C30" s="13" t="s">
        <v>111</v>
      </c>
      <c r="D30" s="13">
        <v>4500</v>
      </c>
      <c r="E30" s="14"/>
      <c r="F30" s="2"/>
    </row>
    <row r="31" s="1" customFormat="1" ht="20" customHeight="1" spans="1:6">
      <c r="A31" s="8" t="s">
        <v>79</v>
      </c>
      <c r="B31" s="18"/>
      <c r="C31" s="18" t="s">
        <v>80</v>
      </c>
      <c r="D31" s="20">
        <v>0</v>
      </c>
      <c r="E31" s="14"/>
      <c r="F31" s="2"/>
    </row>
    <row r="32" s="1" customFormat="1" ht="20" customHeight="1" spans="1:6">
      <c r="A32" s="8" t="s">
        <v>81</v>
      </c>
      <c r="B32" s="9"/>
      <c r="C32" s="9"/>
      <c r="D32" s="17">
        <f>D33+D34</f>
        <v>0</v>
      </c>
      <c r="E32" s="14"/>
      <c r="F32" s="2"/>
    </row>
    <row r="33" s="1" customFormat="1" ht="38" customHeight="1" spans="1:6">
      <c r="A33" s="12" t="s">
        <v>82</v>
      </c>
      <c r="B33" s="9">
        <v>23</v>
      </c>
      <c r="C33" s="21" t="s">
        <v>83</v>
      </c>
      <c r="D33" s="13"/>
      <c r="E33" s="14"/>
      <c r="F33" s="2"/>
    </row>
    <row r="34" s="1" customFormat="1" ht="38" customHeight="1" spans="1:6">
      <c r="A34" s="12" t="s">
        <v>84</v>
      </c>
      <c r="B34" s="9">
        <v>24</v>
      </c>
      <c r="C34" s="22"/>
      <c r="D34" s="13"/>
      <c r="E34" s="14"/>
      <c r="F34" s="2"/>
    </row>
    <row r="35" s="1" customFormat="1" ht="61" customHeight="1" spans="1:6">
      <c r="A35" s="8" t="s">
        <v>85</v>
      </c>
      <c r="B35" s="18"/>
      <c r="C35" s="13" t="s">
        <v>86</v>
      </c>
      <c r="D35" s="20">
        <f>D31*0.25*0.2</f>
        <v>0</v>
      </c>
      <c r="E35" s="14"/>
      <c r="F35" s="2"/>
    </row>
    <row r="36" s="2" customFormat="1" ht="20" customHeight="1" spans="1:5">
      <c r="A36" s="8" t="s">
        <v>87</v>
      </c>
      <c r="B36" s="9"/>
      <c r="C36" s="13"/>
      <c r="D36" s="20">
        <f>D35+D32+D28+D20+D13+D10</f>
        <v>1236251</v>
      </c>
      <c r="E36" s="14"/>
    </row>
    <row r="37" s="2" customFormat="1" ht="26" customHeight="1" spans="1:5">
      <c r="A37" s="8" t="s">
        <v>88</v>
      </c>
      <c r="B37" s="9"/>
      <c r="C37" s="18"/>
      <c r="D37" s="20">
        <f>D36/D6</f>
        <v>4120.83666666667</v>
      </c>
      <c r="E37" s="14"/>
    </row>
    <row r="38" s="1" customFormat="1" ht="20" customHeight="1" spans="1:4">
      <c r="A38" s="23" t="s">
        <v>112</v>
      </c>
      <c r="B38" s="23"/>
      <c r="C38" s="23"/>
      <c r="D38" s="23"/>
    </row>
    <row r="39" s="1" customFormat="1" spans="1:4">
      <c r="A39" s="23"/>
      <c r="B39" s="23"/>
      <c r="C39" s="23"/>
      <c r="D39" s="23"/>
    </row>
    <row r="40" s="1" customFormat="1" spans="1:4">
      <c r="A40" s="24"/>
      <c r="B40" s="3"/>
      <c r="C40" s="4"/>
      <c r="D40" s="3"/>
    </row>
  </sheetData>
  <mergeCells count="8">
    <mergeCell ref="A1:E1"/>
    <mergeCell ref="A3:A4"/>
    <mergeCell ref="B3:B4"/>
    <mergeCell ref="C3:C4"/>
    <mergeCell ref="C33:C34"/>
    <mergeCell ref="D3:D4"/>
    <mergeCell ref="E3:E4"/>
    <mergeCell ref="A38:D39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topLeftCell="A10" workbookViewId="0">
      <selection activeCell="G11" sqref="G11"/>
    </sheetView>
  </sheetViews>
  <sheetFormatPr defaultColWidth="10" defaultRowHeight="15.6"/>
  <cols>
    <col min="1" max="1" width="25.2314814814815" style="1" customWidth="1"/>
    <col min="2" max="2" width="6.11111111111111" style="3" customWidth="1"/>
    <col min="3" max="3" width="40.6296296296296" style="4" customWidth="1"/>
    <col min="4" max="4" width="14.0092592592593" style="3" customWidth="1"/>
    <col min="5" max="5" width="11.3611111111111" style="1" hidden="1" customWidth="1"/>
    <col min="6" max="6" width="17.3611111111111" style="1" customWidth="1"/>
    <col min="7" max="8" width="10" style="1"/>
    <col min="9" max="9" width="14.5925925925926" style="1"/>
    <col min="10" max="16384" width="10" style="1"/>
  </cols>
  <sheetData>
    <row r="1" s="1" customFormat="1" ht="25.5" customHeight="1" spans="1:5">
      <c r="A1" s="5" t="s">
        <v>113</v>
      </c>
      <c r="B1" s="5"/>
      <c r="C1" s="5"/>
      <c r="D1" s="5"/>
      <c r="E1" s="5"/>
    </row>
    <row r="2" s="1" customFormat="1" ht="24" customHeight="1" spans="1:4">
      <c r="A2" s="6" t="s">
        <v>114</v>
      </c>
      <c r="B2" s="6"/>
      <c r="C2" s="6"/>
      <c r="D2" s="6"/>
    </row>
    <row r="3" s="1" customFormat="1" ht="20" customHeight="1" spans="1:5">
      <c r="A3" s="7" t="s">
        <v>27</v>
      </c>
      <c r="B3" s="7" t="s">
        <v>28</v>
      </c>
      <c r="C3" s="7" t="s">
        <v>29</v>
      </c>
      <c r="D3" s="7" t="s">
        <v>30</v>
      </c>
      <c r="E3" s="7" t="s">
        <v>31</v>
      </c>
    </row>
    <row r="4" s="1" customFormat="1" ht="20" customHeight="1" spans="1:5">
      <c r="A4" s="7"/>
      <c r="B4" s="7"/>
      <c r="C4" s="7"/>
      <c r="D4" s="7"/>
      <c r="E4" s="7"/>
    </row>
    <row r="5" s="1" customFormat="1" ht="20" customHeight="1" spans="1:5">
      <c r="A5" s="8" t="s">
        <v>32</v>
      </c>
      <c r="B5" s="9">
        <v>1</v>
      </c>
      <c r="C5" s="9"/>
      <c r="D5" s="10"/>
      <c r="E5" s="11"/>
    </row>
    <row r="6" s="2" customFormat="1" ht="20" customHeight="1" spans="1:9">
      <c r="A6" s="25" t="s">
        <v>33</v>
      </c>
      <c r="B6" s="26">
        <v>2</v>
      </c>
      <c r="C6" s="26" t="s">
        <v>34</v>
      </c>
      <c r="D6" s="19">
        <v>650</v>
      </c>
      <c r="E6" s="14"/>
      <c r="I6" s="27"/>
    </row>
    <row r="7" s="2" customFormat="1" ht="20" customHeight="1" spans="1:9">
      <c r="A7" s="25" t="s">
        <v>35</v>
      </c>
      <c r="B7" s="26">
        <v>3</v>
      </c>
      <c r="C7" s="26" t="s">
        <v>115</v>
      </c>
      <c r="D7" s="19">
        <v>144300</v>
      </c>
      <c r="E7" s="14"/>
      <c r="I7" s="27"/>
    </row>
    <row r="8" s="2" customFormat="1" ht="20" customHeight="1" spans="1:5">
      <c r="A8" s="12" t="s">
        <v>37</v>
      </c>
      <c r="B8" s="9">
        <v>4</v>
      </c>
      <c r="C8" s="13" t="s">
        <v>38</v>
      </c>
      <c r="D8" s="13">
        <v>1</v>
      </c>
      <c r="E8" s="14"/>
    </row>
    <row r="9" s="2" customFormat="1" ht="38" customHeight="1" spans="1:5">
      <c r="A9" s="12" t="s">
        <v>39</v>
      </c>
      <c r="B9" s="9">
        <v>5</v>
      </c>
      <c r="C9" s="13" t="s">
        <v>40</v>
      </c>
      <c r="D9" s="15"/>
      <c r="E9" s="16"/>
    </row>
    <row r="10" s="2" customFormat="1" ht="20" customHeight="1" spans="1:5">
      <c r="A10" s="8" t="s">
        <v>41</v>
      </c>
      <c r="B10" s="9"/>
      <c r="C10" s="17"/>
      <c r="D10" s="18">
        <f>D11+D12</f>
        <v>1082250</v>
      </c>
      <c r="E10" s="16"/>
    </row>
    <row r="11" s="2" customFormat="1" ht="51" customHeight="1" spans="1:5">
      <c r="A11" s="12" t="s">
        <v>42</v>
      </c>
      <c r="B11" s="9">
        <v>6</v>
      </c>
      <c r="C11" s="13" t="s">
        <v>116</v>
      </c>
      <c r="D11" s="13">
        <v>1010100</v>
      </c>
      <c r="E11" s="16"/>
    </row>
    <row r="12" s="2" customFormat="1" ht="38" customHeight="1" spans="1:5">
      <c r="A12" s="12" t="s">
        <v>44</v>
      </c>
      <c r="B12" s="9">
        <v>7</v>
      </c>
      <c r="C12" s="13" t="s">
        <v>45</v>
      </c>
      <c r="D12" s="13">
        <v>72150</v>
      </c>
      <c r="E12" s="16"/>
    </row>
    <row r="13" s="2" customFormat="1" ht="20" customHeight="1" spans="1:5">
      <c r="A13" s="8" t="s">
        <v>46</v>
      </c>
      <c r="B13" s="9"/>
      <c r="C13" s="18"/>
      <c r="D13" s="17">
        <f>D14+D15+D16+D17+D18+D19</f>
        <v>145584</v>
      </c>
      <c r="E13" s="14"/>
    </row>
    <row r="14" s="2" customFormat="1" ht="55" customHeight="1" spans="1:5">
      <c r="A14" s="12" t="s">
        <v>47</v>
      </c>
      <c r="B14" s="9">
        <v>8</v>
      </c>
      <c r="C14" s="13" t="s">
        <v>117</v>
      </c>
      <c r="D14" s="13">
        <v>66000</v>
      </c>
      <c r="E14" s="14"/>
    </row>
    <row r="15" s="2" customFormat="1" ht="54" customHeight="1" spans="1:5">
      <c r="A15" s="12" t="s">
        <v>49</v>
      </c>
      <c r="B15" s="9">
        <v>9</v>
      </c>
      <c r="C15" s="13" t="s">
        <v>118</v>
      </c>
      <c r="D15" s="13">
        <v>37800</v>
      </c>
      <c r="E15" s="14"/>
    </row>
    <row r="16" s="2" customFormat="1" ht="38" customHeight="1" spans="1:5">
      <c r="A16" s="12" t="s">
        <v>51</v>
      </c>
      <c r="B16" s="9">
        <v>10</v>
      </c>
      <c r="C16" s="13" t="s">
        <v>119</v>
      </c>
      <c r="D16" s="13">
        <v>38584</v>
      </c>
      <c r="E16" s="14"/>
    </row>
    <row r="17" s="2" customFormat="1" ht="38" customHeight="1" spans="1:5">
      <c r="A17" s="12" t="s">
        <v>53</v>
      </c>
      <c r="B17" s="9">
        <v>11</v>
      </c>
      <c r="C17" s="13" t="s">
        <v>120</v>
      </c>
      <c r="D17" s="13">
        <v>2700</v>
      </c>
      <c r="E17" s="14"/>
    </row>
    <row r="18" s="2" customFormat="1" ht="38" customHeight="1" spans="1:5">
      <c r="A18" s="12" t="s">
        <v>55</v>
      </c>
      <c r="B18" s="9">
        <v>12</v>
      </c>
      <c r="C18" s="13" t="s">
        <v>56</v>
      </c>
      <c r="D18" s="13"/>
      <c r="E18" s="14"/>
    </row>
    <row r="19" s="2" customFormat="1" ht="38" customHeight="1" spans="1:5">
      <c r="A19" s="12" t="s">
        <v>57</v>
      </c>
      <c r="B19" s="9">
        <v>13</v>
      </c>
      <c r="C19" s="13" t="s">
        <v>121</v>
      </c>
      <c r="D19" s="13">
        <v>500</v>
      </c>
      <c r="E19" s="14"/>
    </row>
    <row r="20" s="2" customFormat="1" ht="20" customHeight="1" spans="1:5">
      <c r="A20" s="8" t="s">
        <v>59</v>
      </c>
      <c r="B20" s="9"/>
      <c r="C20" s="17"/>
      <c r="D20" s="17">
        <f>D21+D22+D23+D24+D25+D26+D27</f>
        <v>8473514</v>
      </c>
      <c r="E20" s="14"/>
    </row>
    <row r="21" s="2" customFormat="1" ht="38" customHeight="1" spans="1:5">
      <c r="A21" s="12" t="s">
        <v>60</v>
      </c>
      <c r="B21" s="9">
        <v>14</v>
      </c>
      <c r="C21" s="13" t="s">
        <v>122</v>
      </c>
      <c r="D21" s="13">
        <v>1930</v>
      </c>
      <c r="E21" s="14"/>
    </row>
    <row r="22" s="1" customFormat="1" ht="38" customHeight="1" spans="1:6">
      <c r="A22" s="12" t="s">
        <v>62</v>
      </c>
      <c r="B22" s="9">
        <v>15</v>
      </c>
      <c r="C22" s="19" t="s">
        <v>123</v>
      </c>
      <c r="D22" s="13">
        <v>152</v>
      </c>
      <c r="E22" s="14"/>
      <c r="F22" s="2"/>
    </row>
    <row r="23" s="1" customFormat="1" ht="38" customHeight="1" spans="1:6">
      <c r="A23" s="12" t="s">
        <v>64</v>
      </c>
      <c r="B23" s="9">
        <v>16</v>
      </c>
      <c r="C23" s="13" t="s">
        <v>124</v>
      </c>
      <c r="D23" s="13">
        <v>15700</v>
      </c>
      <c r="E23" s="14"/>
      <c r="F23" s="2"/>
    </row>
    <row r="24" s="1" customFormat="1" ht="38" customHeight="1" spans="1:6">
      <c r="A24" s="12" t="s">
        <v>66</v>
      </c>
      <c r="B24" s="9">
        <v>17</v>
      </c>
      <c r="C24" s="13" t="s">
        <v>125</v>
      </c>
      <c r="D24" s="13">
        <v>5000</v>
      </c>
      <c r="E24" s="14"/>
      <c r="F24" s="2"/>
    </row>
    <row r="25" s="1" customFormat="1" ht="38" customHeight="1" spans="1:6">
      <c r="A25" s="12" t="s">
        <v>68</v>
      </c>
      <c r="B25" s="9">
        <v>18</v>
      </c>
      <c r="C25" s="13" t="s">
        <v>126</v>
      </c>
      <c r="D25" s="13">
        <v>8431732</v>
      </c>
      <c r="E25" s="14"/>
      <c r="F25" s="2"/>
    </row>
    <row r="26" s="1" customFormat="1" ht="38" customHeight="1" spans="1:6">
      <c r="A26" s="12" t="s">
        <v>70</v>
      </c>
      <c r="B26" s="9">
        <v>19</v>
      </c>
      <c r="C26" s="13" t="s">
        <v>127</v>
      </c>
      <c r="D26" s="13">
        <v>10000</v>
      </c>
      <c r="E26" s="14"/>
      <c r="F26" s="2"/>
    </row>
    <row r="27" s="1" customFormat="1" ht="38" customHeight="1" spans="1:6">
      <c r="A27" s="12" t="s">
        <v>72</v>
      </c>
      <c r="B27" s="9">
        <v>20</v>
      </c>
      <c r="C27" s="13" t="s">
        <v>128</v>
      </c>
      <c r="D27" s="13">
        <v>9000</v>
      </c>
      <c r="E27" s="14"/>
      <c r="F27" s="2"/>
    </row>
    <row r="28" s="2" customFormat="1" ht="20" customHeight="1" spans="1:5">
      <c r="A28" s="8" t="s">
        <v>74</v>
      </c>
      <c r="B28" s="9"/>
      <c r="C28" s="18"/>
      <c r="D28" s="17">
        <f>D29+D30</f>
        <v>24750</v>
      </c>
      <c r="E28" s="14"/>
    </row>
    <row r="29" s="1" customFormat="1" ht="38" customHeight="1" spans="1:6">
      <c r="A29" s="12" t="s">
        <v>75</v>
      </c>
      <c r="B29" s="9">
        <v>21</v>
      </c>
      <c r="C29" s="13" t="s">
        <v>129</v>
      </c>
      <c r="D29" s="13">
        <v>15000</v>
      </c>
      <c r="E29" s="14"/>
      <c r="F29" s="2"/>
    </row>
    <row r="30" s="1" customFormat="1" ht="38" customHeight="1" spans="1:6">
      <c r="A30" s="12" t="s">
        <v>77</v>
      </c>
      <c r="B30" s="9">
        <v>22</v>
      </c>
      <c r="C30" s="13" t="s">
        <v>130</v>
      </c>
      <c r="D30" s="13">
        <v>9750</v>
      </c>
      <c r="E30" s="14"/>
      <c r="F30" s="2"/>
    </row>
    <row r="31" s="1" customFormat="1" ht="20" customHeight="1" spans="1:6">
      <c r="A31" s="8" t="s">
        <v>79</v>
      </c>
      <c r="B31" s="18"/>
      <c r="C31" s="18" t="s">
        <v>80</v>
      </c>
      <c r="D31" s="20">
        <v>0</v>
      </c>
      <c r="E31" s="14"/>
      <c r="F31" s="2"/>
    </row>
    <row r="32" s="1" customFormat="1" ht="20" customHeight="1" spans="1:6">
      <c r="A32" s="8" t="s">
        <v>81</v>
      </c>
      <c r="B32" s="9"/>
      <c r="C32" s="9"/>
      <c r="D32" s="17">
        <f>D33+D34</f>
        <v>0</v>
      </c>
      <c r="E32" s="14"/>
      <c r="F32" s="2"/>
    </row>
    <row r="33" s="1" customFormat="1" ht="38" customHeight="1" spans="1:6">
      <c r="A33" s="12" t="s">
        <v>82</v>
      </c>
      <c r="B33" s="9">
        <v>23</v>
      </c>
      <c r="C33" s="21" t="s">
        <v>83</v>
      </c>
      <c r="D33" s="13"/>
      <c r="E33" s="14"/>
      <c r="F33" s="2"/>
    </row>
    <row r="34" s="1" customFormat="1" ht="38" customHeight="1" spans="1:6">
      <c r="A34" s="12" t="s">
        <v>84</v>
      </c>
      <c r="B34" s="9">
        <v>24</v>
      </c>
      <c r="C34" s="22"/>
      <c r="D34" s="13"/>
      <c r="E34" s="14"/>
      <c r="F34" s="2"/>
    </row>
    <row r="35" s="1" customFormat="1" ht="61" customHeight="1" spans="1:6">
      <c r="A35" s="8" t="s">
        <v>85</v>
      </c>
      <c r="B35" s="18"/>
      <c r="C35" s="13" t="s">
        <v>86</v>
      </c>
      <c r="D35" s="20">
        <f>D31*0.25*0.2</f>
        <v>0</v>
      </c>
      <c r="E35" s="14"/>
      <c r="F35" s="2"/>
    </row>
    <row r="36" s="2" customFormat="1" ht="20" customHeight="1" spans="1:5">
      <c r="A36" s="8" t="s">
        <v>87</v>
      </c>
      <c r="B36" s="9"/>
      <c r="C36" s="13"/>
      <c r="D36" s="20">
        <f>D35+D32+D28+D20+D13+D10</f>
        <v>9726098</v>
      </c>
      <c r="E36" s="14"/>
    </row>
    <row r="37" s="2" customFormat="1" ht="26" customHeight="1" spans="1:5">
      <c r="A37" s="8" t="s">
        <v>88</v>
      </c>
      <c r="B37" s="9"/>
      <c r="C37" s="18"/>
      <c r="D37" s="20">
        <f>D36/D6</f>
        <v>14963.2276923077</v>
      </c>
      <c r="E37" s="14"/>
    </row>
    <row r="38" s="1" customFormat="1" ht="20" customHeight="1" spans="1:4">
      <c r="A38" s="23" t="s">
        <v>131</v>
      </c>
      <c r="B38" s="23"/>
      <c r="C38" s="23"/>
      <c r="D38" s="23"/>
    </row>
    <row r="39" s="1" customFormat="1" spans="1:4">
      <c r="A39" s="23"/>
      <c r="B39" s="23"/>
      <c r="C39" s="23"/>
      <c r="D39" s="23"/>
    </row>
    <row r="40" s="1" customFormat="1" spans="1:4">
      <c r="A40" s="24"/>
      <c r="B40" s="3"/>
      <c r="C40" s="4"/>
      <c r="D40" s="3"/>
    </row>
  </sheetData>
  <mergeCells count="9">
    <mergeCell ref="A1:E1"/>
    <mergeCell ref="A2:D2"/>
    <mergeCell ref="A3:A4"/>
    <mergeCell ref="B3:B4"/>
    <mergeCell ref="C3:C4"/>
    <mergeCell ref="C33:C34"/>
    <mergeCell ref="D3:D4"/>
    <mergeCell ref="E3:E4"/>
    <mergeCell ref="A38:D39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workbookViewId="0">
      <selection activeCell="G39" sqref="G39"/>
    </sheetView>
  </sheetViews>
  <sheetFormatPr defaultColWidth="10" defaultRowHeight="15.6" outlineLevelCol="5"/>
  <cols>
    <col min="1" max="1" width="25.2314814814815" style="1" customWidth="1"/>
    <col min="2" max="2" width="6.11111111111111" style="3" customWidth="1"/>
    <col min="3" max="3" width="40.6296296296296" style="4" customWidth="1"/>
    <col min="4" max="4" width="14.0092592592593" style="3" customWidth="1"/>
    <col min="5" max="5" width="11.3611111111111" style="1" hidden="1" customWidth="1"/>
    <col min="6" max="6" width="17.3611111111111" style="1" customWidth="1"/>
    <col min="7" max="16384" width="10" style="1"/>
  </cols>
  <sheetData>
    <row r="1" s="1" customFormat="1" ht="25.5" customHeight="1" spans="1:5">
      <c r="A1" s="5" t="s">
        <v>132</v>
      </c>
      <c r="B1" s="5"/>
      <c r="C1" s="5"/>
      <c r="D1" s="5"/>
      <c r="E1" s="5"/>
    </row>
    <row r="2" s="1" customFormat="1" ht="24" customHeight="1" spans="1:1">
      <c r="A2" s="1" t="s">
        <v>133</v>
      </c>
    </row>
    <row r="3" s="1" customFormat="1" ht="20" customHeight="1" spans="1:5">
      <c r="A3" s="7" t="s">
        <v>27</v>
      </c>
      <c r="B3" s="7" t="s">
        <v>28</v>
      </c>
      <c r="C3" s="7" t="s">
        <v>29</v>
      </c>
      <c r="D3" s="7" t="s">
        <v>30</v>
      </c>
      <c r="E3" s="7" t="s">
        <v>31</v>
      </c>
    </row>
    <row r="4" s="1" customFormat="1" ht="20" customHeight="1" spans="1:5">
      <c r="A4" s="7"/>
      <c r="B4" s="7"/>
      <c r="C4" s="7"/>
      <c r="D4" s="7"/>
      <c r="E4" s="7"/>
    </row>
    <row r="5" s="1" customFormat="1" ht="20" customHeight="1" spans="1:5">
      <c r="A5" s="8" t="s">
        <v>32</v>
      </c>
      <c r="B5" s="9">
        <v>1</v>
      </c>
      <c r="C5" s="9"/>
      <c r="D5" s="10"/>
      <c r="E5" s="11"/>
    </row>
    <row r="6" s="2" customFormat="1" ht="20" customHeight="1" spans="1:5">
      <c r="A6" s="12" t="s">
        <v>33</v>
      </c>
      <c r="B6" s="9">
        <v>2</v>
      </c>
      <c r="C6" s="9" t="s">
        <v>34</v>
      </c>
      <c r="D6" s="13">
        <v>120</v>
      </c>
      <c r="E6" s="14"/>
    </row>
    <row r="7" s="2" customFormat="1" ht="20" customHeight="1" spans="1:5">
      <c r="A7" s="12" t="s">
        <v>35</v>
      </c>
      <c r="B7" s="9">
        <v>3</v>
      </c>
      <c r="C7" s="9" t="s">
        <v>134</v>
      </c>
      <c r="D7" s="13">
        <v>6000</v>
      </c>
      <c r="E7" s="14"/>
    </row>
    <row r="8" s="2" customFormat="1" ht="20" customHeight="1" spans="1:5">
      <c r="A8" s="12" t="s">
        <v>37</v>
      </c>
      <c r="B8" s="9">
        <v>4</v>
      </c>
      <c r="C8" s="13" t="s">
        <v>38</v>
      </c>
      <c r="D8" s="13">
        <v>1</v>
      </c>
      <c r="E8" s="14"/>
    </row>
    <row r="9" s="2" customFormat="1" ht="38" customHeight="1" spans="1:5">
      <c r="A9" s="12" t="s">
        <v>39</v>
      </c>
      <c r="B9" s="9">
        <v>5</v>
      </c>
      <c r="C9" s="13" t="s">
        <v>40</v>
      </c>
      <c r="D9" s="15"/>
      <c r="E9" s="16"/>
    </row>
    <row r="10" s="2" customFormat="1" ht="20" customHeight="1" spans="1:5">
      <c r="A10" s="8" t="s">
        <v>41</v>
      </c>
      <c r="B10" s="9"/>
      <c r="C10" s="17"/>
      <c r="D10" s="18">
        <f>D11+D12</f>
        <v>246000</v>
      </c>
      <c r="E10" s="16"/>
    </row>
    <row r="11" s="2" customFormat="1" ht="51" customHeight="1" spans="1:5">
      <c r="A11" s="12" t="s">
        <v>42</v>
      </c>
      <c r="B11" s="9">
        <v>6</v>
      </c>
      <c r="C11" s="13" t="s">
        <v>135</v>
      </c>
      <c r="D11" s="13">
        <v>222000</v>
      </c>
      <c r="E11" s="16"/>
    </row>
    <row r="12" s="2" customFormat="1" ht="38" customHeight="1" spans="1:5">
      <c r="A12" s="12" t="s">
        <v>44</v>
      </c>
      <c r="B12" s="9">
        <v>7</v>
      </c>
      <c r="C12" s="13" t="s">
        <v>136</v>
      </c>
      <c r="D12" s="13">
        <v>24000</v>
      </c>
      <c r="E12" s="16"/>
    </row>
    <row r="13" s="2" customFormat="1" ht="20" customHeight="1" spans="1:5">
      <c r="A13" s="8" t="s">
        <v>46</v>
      </c>
      <c r="B13" s="9"/>
      <c r="C13" s="18"/>
      <c r="D13" s="17">
        <f>D14+D15+D16+D17+D18+D19</f>
        <v>291167</v>
      </c>
      <c r="E13" s="14"/>
    </row>
    <row r="14" s="2" customFormat="1" ht="55" customHeight="1" spans="1:5">
      <c r="A14" s="12" t="s">
        <v>47</v>
      </c>
      <c r="B14" s="9">
        <v>8</v>
      </c>
      <c r="C14" s="13" t="s">
        <v>104</v>
      </c>
      <c r="D14" s="13">
        <v>132000</v>
      </c>
      <c r="E14" s="14"/>
    </row>
    <row r="15" s="2" customFormat="1" ht="54" customHeight="1" spans="1:5">
      <c r="A15" s="12" t="s">
        <v>49</v>
      </c>
      <c r="B15" s="9">
        <v>9</v>
      </c>
      <c r="C15" s="13" t="s">
        <v>50</v>
      </c>
      <c r="D15" s="13">
        <v>75600</v>
      </c>
      <c r="E15" s="14"/>
    </row>
    <row r="16" s="2" customFormat="1" ht="38" customHeight="1" spans="1:5">
      <c r="A16" s="12" t="s">
        <v>51</v>
      </c>
      <c r="B16" s="9">
        <v>10</v>
      </c>
      <c r="C16" s="13" t="s">
        <v>52</v>
      </c>
      <c r="D16" s="13">
        <v>77167</v>
      </c>
      <c r="E16" s="14"/>
    </row>
    <row r="17" s="2" customFormat="1" ht="38" customHeight="1" spans="1:5">
      <c r="A17" s="12" t="s">
        <v>53</v>
      </c>
      <c r="B17" s="9">
        <v>11</v>
      </c>
      <c r="C17" s="13" t="s">
        <v>54</v>
      </c>
      <c r="D17" s="13">
        <v>5400</v>
      </c>
      <c r="E17" s="14"/>
    </row>
    <row r="18" s="2" customFormat="1" ht="38" customHeight="1" spans="1:5">
      <c r="A18" s="12" t="s">
        <v>55</v>
      </c>
      <c r="B18" s="9">
        <v>12</v>
      </c>
      <c r="C18" s="13" t="s">
        <v>56</v>
      </c>
      <c r="D18" s="13"/>
      <c r="E18" s="14"/>
    </row>
    <row r="19" s="2" customFormat="1" ht="38" customHeight="1" spans="1:5">
      <c r="A19" s="12" t="s">
        <v>57</v>
      </c>
      <c r="B19" s="9">
        <v>13</v>
      </c>
      <c r="C19" s="13" t="s">
        <v>58</v>
      </c>
      <c r="D19" s="13">
        <v>1000</v>
      </c>
      <c r="E19" s="14"/>
    </row>
    <row r="20" s="2" customFormat="1" ht="20" customHeight="1" spans="1:5">
      <c r="A20" s="8" t="s">
        <v>59</v>
      </c>
      <c r="B20" s="9"/>
      <c r="C20" s="17"/>
      <c r="D20" s="17">
        <f>D21+D22+D23+D24+D25+D26+D27</f>
        <v>78660</v>
      </c>
      <c r="E20" s="14"/>
    </row>
    <row r="21" s="2" customFormat="1" ht="38" customHeight="1" spans="1:5">
      <c r="A21" s="12" t="s">
        <v>60</v>
      </c>
      <c r="B21" s="9">
        <v>14</v>
      </c>
      <c r="C21" s="13" t="s">
        <v>137</v>
      </c>
      <c r="D21" s="13">
        <v>3800</v>
      </c>
      <c r="E21" s="14"/>
    </row>
    <row r="22" s="1" customFormat="1" ht="38" customHeight="1" spans="1:6">
      <c r="A22" s="12" t="s">
        <v>62</v>
      </c>
      <c r="B22" s="9">
        <v>15</v>
      </c>
      <c r="C22" s="13" t="s">
        <v>138</v>
      </c>
      <c r="D22" s="13">
        <v>140</v>
      </c>
      <c r="E22" s="14"/>
      <c r="F22" s="2"/>
    </row>
    <row r="23" s="1" customFormat="1" ht="38" customHeight="1" spans="1:6">
      <c r="A23" s="12" t="s">
        <v>64</v>
      </c>
      <c r="B23" s="9">
        <v>16</v>
      </c>
      <c r="C23" s="13" t="s">
        <v>65</v>
      </c>
      <c r="D23" s="13">
        <v>14000</v>
      </c>
      <c r="E23" s="14"/>
      <c r="F23" s="2"/>
    </row>
    <row r="24" s="1" customFormat="1" ht="38" customHeight="1" spans="1:6">
      <c r="A24" s="12" t="s">
        <v>66</v>
      </c>
      <c r="B24" s="9">
        <v>17</v>
      </c>
      <c r="C24" s="13" t="s">
        <v>67</v>
      </c>
      <c r="D24" s="13">
        <v>10000</v>
      </c>
      <c r="E24" s="14"/>
      <c r="F24" s="2"/>
    </row>
    <row r="25" s="1" customFormat="1" ht="38" customHeight="1" spans="1:6">
      <c r="A25" s="12" t="s">
        <v>68</v>
      </c>
      <c r="B25" s="9">
        <v>18</v>
      </c>
      <c r="C25" s="13" t="s">
        <v>139</v>
      </c>
      <c r="D25" s="13">
        <v>48000</v>
      </c>
      <c r="E25" s="14"/>
      <c r="F25" s="2"/>
    </row>
    <row r="26" s="1" customFormat="1" ht="38" customHeight="1" spans="1:6">
      <c r="A26" s="12" t="s">
        <v>70</v>
      </c>
      <c r="B26" s="9">
        <v>19</v>
      </c>
      <c r="C26" s="13" t="s">
        <v>140</v>
      </c>
      <c r="D26" s="13">
        <v>2400</v>
      </c>
      <c r="E26" s="14"/>
      <c r="F26" s="2"/>
    </row>
    <row r="27" s="1" customFormat="1" ht="38" customHeight="1" spans="1:6">
      <c r="A27" s="12" t="s">
        <v>72</v>
      </c>
      <c r="B27" s="9">
        <v>20</v>
      </c>
      <c r="C27" s="13" t="s">
        <v>141</v>
      </c>
      <c r="D27" s="13">
        <v>320</v>
      </c>
      <c r="E27" s="14"/>
      <c r="F27" s="2"/>
    </row>
    <row r="28" s="2" customFormat="1" ht="20" customHeight="1" spans="1:5">
      <c r="A28" s="8" t="s">
        <v>74</v>
      </c>
      <c r="B28" s="9"/>
      <c r="C28" s="18"/>
      <c r="D28" s="17">
        <f>D29+D30</f>
        <v>6200</v>
      </c>
      <c r="E28" s="14"/>
    </row>
    <row r="29" s="1" customFormat="1" ht="38" customHeight="1" spans="1:6">
      <c r="A29" s="12" t="s">
        <v>75</v>
      </c>
      <c r="B29" s="9">
        <v>21</v>
      </c>
      <c r="C29" s="13" t="s">
        <v>142</v>
      </c>
      <c r="D29" s="13">
        <v>4400</v>
      </c>
      <c r="E29" s="14"/>
      <c r="F29" s="2"/>
    </row>
    <row r="30" s="1" customFormat="1" ht="38" customHeight="1" spans="1:6">
      <c r="A30" s="12" t="s">
        <v>77</v>
      </c>
      <c r="B30" s="9">
        <v>22</v>
      </c>
      <c r="C30" s="13" t="s">
        <v>143</v>
      </c>
      <c r="D30" s="13">
        <v>1800</v>
      </c>
      <c r="E30" s="14"/>
      <c r="F30" s="2"/>
    </row>
    <row r="31" s="1" customFormat="1" ht="20" customHeight="1" spans="1:6">
      <c r="A31" s="8" t="s">
        <v>79</v>
      </c>
      <c r="B31" s="18"/>
      <c r="C31" s="18" t="s">
        <v>80</v>
      </c>
      <c r="D31" s="20">
        <v>0</v>
      </c>
      <c r="E31" s="14"/>
      <c r="F31" s="2"/>
    </row>
    <row r="32" s="1" customFormat="1" ht="20" customHeight="1" spans="1:6">
      <c r="A32" s="8" t="s">
        <v>81</v>
      </c>
      <c r="B32" s="9"/>
      <c r="C32" s="9"/>
      <c r="D32" s="17">
        <f>D33+D34</f>
        <v>0</v>
      </c>
      <c r="E32" s="14"/>
      <c r="F32" s="2"/>
    </row>
    <row r="33" s="1" customFormat="1" ht="38" customHeight="1" spans="1:6">
      <c r="A33" s="12" t="s">
        <v>82</v>
      </c>
      <c r="B33" s="9">
        <v>23</v>
      </c>
      <c r="C33" s="21" t="s">
        <v>83</v>
      </c>
      <c r="D33" s="13"/>
      <c r="E33" s="14"/>
      <c r="F33" s="2"/>
    </row>
    <row r="34" s="1" customFormat="1" ht="38" customHeight="1" spans="1:6">
      <c r="A34" s="12" t="s">
        <v>84</v>
      </c>
      <c r="B34" s="9">
        <v>24</v>
      </c>
      <c r="C34" s="22"/>
      <c r="D34" s="13"/>
      <c r="E34" s="14"/>
      <c r="F34" s="2"/>
    </row>
    <row r="35" s="1" customFormat="1" ht="61" customHeight="1" spans="1:6">
      <c r="A35" s="8" t="s">
        <v>85</v>
      </c>
      <c r="B35" s="18"/>
      <c r="C35" s="13" t="s">
        <v>86</v>
      </c>
      <c r="D35" s="20">
        <f>D31*0.25*0.2</f>
        <v>0</v>
      </c>
      <c r="E35" s="14"/>
      <c r="F35" s="2"/>
    </row>
    <row r="36" s="2" customFormat="1" ht="20" customHeight="1" spans="1:5">
      <c r="A36" s="8" t="s">
        <v>87</v>
      </c>
      <c r="B36" s="9"/>
      <c r="C36" s="13"/>
      <c r="D36" s="20">
        <f>D35+D32+D28+D20+D13+D10</f>
        <v>622027</v>
      </c>
      <c r="E36" s="14"/>
    </row>
    <row r="37" s="2" customFormat="1" ht="26" customHeight="1" spans="1:5">
      <c r="A37" s="8" t="s">
        <v>88</v>
      </c>
      <c r="B37" s="9"/>
      <c r="C37" s="18"/>
      <c r="D37" s="20">
        <f>D36/D6</f>
        <v>5183.55833333333</v>
      </c>
      <c r="E37" s="14"/>
    </row>
    <row r="38" s="1" customFormat="1" ht="20" customHeight="1" spans="1:4">
      <c r="A38" s="23" t="s">
        <v>144</v>
      </c>
      <c r="B38" s="23"/>
      <c r="C38" s="23"/>
      <c r="D38" s="23"/>
    </row>
    <row r="39" s="1" customFormat="1" spans="1:4">
      <c r="A39" s="23"/>
      <c r="B39" s="23"/>
      <c r="C39" s="23"/>
      <c r="D39" s="23"/>
    </row>
    <row r="40" s="1" customFormat="1" spans="1:4">
      <c r="A40" s="24"/>
      <c r="B40" s="3"/>
      <c r="C40" s="4"/>
      <c r="D40" s="3"/>
    </row>
  </sheetData>
  <mergeCells count="8">
    <mergeCell ref="A1:E1"/>
    <mergeCell ref="A3:A4"/>
    <mergeCell ref="B3:B4"/>
    <mergeCell ref="C3:C4"/>
    <mergeCell ref="C33:C34"/>
    <mergeCell ref="D3:D4"/>
    <mergeCell ref="E3:E4"/>
    <mergeCell ref="A38:D39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tabSelected="1" topLeftCell="A27" workbookViewId="0">
      <selection activeCell="G8" sqref="G8"/>
    </sheetView>
  </sheetViews>
  <sheetFormatPr defaultColWidth="10" defaultRowHeight="15.6" outlineLevelCol="5"/>
  <cols>
    <col min="1" max="1" width="25.2314814814815" style="1" customWidth="1"/>
    <col min="2" max="2" width="6.11111111111111" style="3" customWidth="1"/>
    <col min="3" max="3" width="40.6296296296296" style="4" customWidth="1"/>
    <col min="4" max="4" width="14.0092592592593" style="3" customWidth="1"/>
    <col min="5" max="5" width="11.3611111111111" style="1" hidden="1" customWidth="1"/>
    <col min="6" max="6" width="17.3611111111111" style="1" customWidth="1"/>
    <col min="7" max="16384" width="10" style="1"/>
  </cols>
  <sheetData>
    <row r="1" s="1" customFormat="1" ht="25.5" customHeight="1" spans="1:5">
      <c r="A1" s="5" t="s">
        <v>145</v>
      </c>
      <c r="B1" s="5"/>
      <c r="C1" s="5"/>
      <c r="D1" s="5"/>
      <c r="E1" s="5"/>
    </row>
    <row r="2" s="1" customFormat="1" ht="24" customHeight="1" spans="1:4">
      <c r="A2" s="6" t="s">
        <v>146</v>
      </c>
      <c r="B2" s="6"/>
      <c r="C2" s="6"/>
      <c r="D2" s="6"/>
    </row>
    <row r="3" s="1" customFormat="1" ht="20" customHeight="1" spans="1:5">
      <c r="A3" s="7" t="s">
        <v>27</v>
      </c>
      <c r="B3" s="7" t="s">
        <v>28</v>
      </c>
      <c r="C3" s="7" t="s">
        <v>29</v>
      </c>
      <c r="D3" s="7" t="s">
        <v>30</v>
      </c>
      <c r="E3" s="7" t="s">
        <v>31</v>
      </c>
    </row>
    <row r="4" s="1" customFormat="1" ht="20" customHeight="1" spans="1:5">
      <c r="A4" s="7"/>
      <c r="B4" s="7"/>
      <c r="C4" s="7"/>
      <c r="D4" s="7"/>
      <c r="E4" s="7"/>
    </row>
    <row r="5" s="1" customFormat="1" ht="20" customHeight="1" spans="1:5">
      <c r="A5" s="8" t="s">
        <v>32</v>
      </c>
      <c r="B5" s="9">
        <v>1</v>
      </c>
      <c r="C5" s="9"/>
      <c r="D5" s="10"/>
      <c r="E5" s="11"/>
    </row>
    <row r="6" s="2" customFormat="1" ht="20" customHeight="1" spans="1:5">
      <c r="A6" s="12" t="s">
        <v>33</v>
      </c>
      <c r="B6" s="9">
        <v>2</v>
      </c>
      <c r="C6" s="9" t="s">
        <v>147</v>
      </c>
      <c r="D6" s="13">
        <v>545</v>
      </c>
      <c r="E6" s="14"/>
    </row>
    <row r="7" s="2" customFormat="1" ht="20" customHeight="1" spans="1:5">
      <c r="A7" s="12" t="s">
        <v>35</v>
      </c>
      <c r="B7" s="9">
        <v>3</v>
      </c>
      <c r="C7" s="9" t="s">
        <v>115</v>
      </c>
      <c r="D7" s="13">
        <v>107615</v>
      </c>
      <c r="E7" s="14"/>
    </row>
    <row r="8" s="2" customFormat="1" ht="20" customHeight="1" spans="1:5">
      <c r="A8" s="12" t="s">
        <v>37</v>
      </c>
      <c r="B8" s="9">
        <v>4</v>
      </c>
      <c r="C8" s="13" t="s">
        <v>38</v>
      </c>
      <c r="D8" s="13">
        <v>1</v>
      </c>
      <c r="E8" s="14"/>
    </row>
    <row r="9" s="2" customFormat="1" ht="38" customHeight="1" spans="1:5">
      <c r="A9" s="12" t="s">
        <v>39</v>
      </c>
      <c r="B9" s="9">
        <v>5</v>
      </c>
      <c r="C9" s="13" t="s">
        <v>40</v>
      </c>
      <c r="D9" s="15"/>
      <c r="E9" s="16"/>
    </row>
    <row r="10" s="2" customFormat="1" ht="20" customHeight="1" spans="1:5">
      <c r="A10" s="8" t="s">
        <v>41</v>
      </c>
      <c r="B10" s="9"/>
      <c r="C10" s="17"/>
      <c r="D10" s="18">
        <f>D11+D12</f>
        <v>807111</v>
      </c>
      <c r="E10" s="16"/>
    </row>
    <row r="11" s="2" customFormat="1" ht="51" customHeight="1" spans="1:5">
      <c r="A11" s="12" t="s">
        <v>42</v>
      </c>
      <c r="B11" s="9">
        <v>6</v>
      </c>
      <c r="C11" s="13" t="s">
        <v>148</v>
      </c>
      <c r="D11" s="13">
        <v>753305</v>
      </c>
      <c r="E11" s="16"/>
    </row>
    <row r="12" s="2" customFormat="1" ht="38" customHeight="1" spans="1:5">
      <c r="A12" s="12" t="s">
        <v>44</v>
      </c>
      <c r="B12" s="9">
        <v>7</v>
      </c>
      <c r="C12" s="13" t="s">
        <v>45</v>
      </c>
      <c r="D12" s="13">
        <v>53806</v>
      </c>
      <c r="E12" s="16"/>
    </row>
    <row r="13" s="2" customFormat="1" ht="20" customHeight="1" spans="1:5">
      <c r="A13" s="8" t="s">
        <v>46</v>
      </c>
      <c r="B13" s="9"/>
      <c r="C13" s="18"/>
      <c r="D13" s="17">
        <f>D14+D15+D16+D17+D18+D19</f>
        <v>145584</v>
      </c>
      <c r="E13" s="14"/>
    </row>
    <row r="14" s="2" customFormat="1" ht="55" customHeight="1" spans="1:5">
      <c r="A14" s="12" t="s">
        <v>47</v>
      </c>
      <c r="B14" s="9">
        <v>8</v>
      </c>
      <c r="C14" s="13" t="s">
        <v>149</v>
      </c>
      <c r="D14" s="13">
        <v>66000</v>
      </c>
      <c r="E14" s="14"/>
    </row>
    <row r="15" s="2" customFormat="1" ht="54" customHeight="1" spans="1:5">
      <c r="A15" s="12" t="s">
        <v>49</v>
      </c>
      <c r="B15" s="9">
        <v>9</v>
      </c>
      <c r="C15" s="13" t="s">
        <v>150</v>
      </c>
      <c r="D15" s="13">
        <v>37800</v>
      </c>
      <c r="E15" s="14"/>
    </row>
    <row r="16" s="2" customFormat="1" ht="38" customHeight="1" spans="1:5">
      <c r="A16" s="12" t="s">
        <v>51</v>
      </c>
      <c r="B16" s="9">
        <v>10</v>
      </c>
      <c r="C16" s="13" t="s">
        <v>151</v>
      </c>
      <c r="D16" s="13">
        <v>38584</v>
      </c>
      <c r="E16" s="14"/>
    </row>
    <row r="17" s="2" customFormat="1" ht="38" customHeight="1" spans="1:5">
      <c r="A17" s="12" t="s">
        <v>53</v>
      </c>
      <c r="B17" s="9">
        <v>11</v>
      </c>
      <c r="C17" s="13" t="s">
        <v>152</v>
      </c>
      <c r="D17" s="13">
        <v>2700</v>
      </c>
      <c r="E17" s="14"/>
    </row>
    <row r="18" s="2" customFormat="1" ht="38" customHeight="1" spans="1:5">
      <c r="A18" s="12" t="s">
        <v>55</v>
      </c>
      <c r="B18" s="9">
        <v>12</v>
      </c>
      <c r="C18" s="13" t="s">
        <v>56</v>
      </c>
      <c r="D18" s="13"/>
      <c r="E18" s="14"/>
    </row>
    <row r="19" s="2" customFormat="1" ht="38" customHeight="1" spans="1:5">
      <c r="A19" s="12" t="s">
        <v>57</v>
      </c>
      <c r="B19" s="9">
        <v>13</v>
      </c>
      <c r="C19" s="13" t="s">
        <v>153</v>
      </c>
      <c r="D19" s="13">
        <v>500</v>
      </c>
      <c r="E19" s="14"/>
    </row>
    <row r="20" s="2" customFormat="1" ht="20" customHeight="1" spans="1:5">
      <c r="A20" s="8" t="s">
        <v>59</v>
      </c>
      <c r="B20" s="9"/>
      <c r="C20" s="17"/>
      <c r="D20" s="17">
        <f>D21+D22+D23+D24+D25+D26+D27</f>
        <v>6328650</v>
      </c>
      <c r="E20" s="14"/>
    </row>
    <row r="21" s="2" customFormat="1" ht="38" customHeight="1" spans="1:5">
      <c r="A21" s="12" t="s">
        <v>60</v>
      </c>
      <c r="B21" s="9">
        <v>14</v>
      </c>
      <c r="C21" s="13" t="s">
        <v>154</v>
      </c>
      <c r="D21" s="13">
        <v>1930</v>
      </c>
      <c r="E21" s="14"/>
    </row>
    <row r="22" s="1" customFormat="1" ht="38" customHeight="1" spans="1:6">
      <c r="A22" s="12" t="s">
        <v>62</v>
      </c>
      <c r="B22" s="9">
        <v>15</v>
      </c>
      <c r="C22" s="19" t="s">
        <v>155</v>
      </c>
      <c r="D22" s="13">
        <v>152</v>
      </c>
      <c r="E22" s="14"/>
      <c r="F22" s="2"/>
    </row>
    <row r="23" s="1" customFormat="1" ht="38" customHeight="1" spans="1:6">
      <c r="A23" s="12" t="s">
        <v>64</v>
      </c>
      <c r="B23" s="9">
        <v>16</v>
      </c>
      <c r="C23" s="13" t="s">
        <v>156</v>
      </c>
      <c r="D23" s="13">
        <v>15700</v>
      </c>
      <c r="E23" s="14"/>
      <c r="F23" s="2"/>
    </row>
    <row r="24" s="1" customFormat="1" ht="38" customHeight="1" spans="1:6">
      <c r="A24" s="12" t="s">
        <v>66</v>
      </c>
      <c r="B24" s="9">
        <v>17</v>
      </c>
      <c r="C24" s="13" t="s">
        <v>157</v>
      </c>
      <c r="D24" s="13">
        <v>5000</v>
      </c>
      <c r="E24" s="14"/>
      <c r="F24" s="2"/>
    </row>
    <row r="25" s="1" customFormat="1" ht="38" customHeight="1" spans="1:6">
      <c r="A25" s="12" t="s">
        <v>68</v>
      </c>
      <c r="B25" s="9">
        <v>18</v>
      </c>
      <c r="C25" s="13" t="s">
        <v>158</v>
      </c>
      <c r="D25" s="13">
        <v>6286868</v>
      </c>
      <c r="E25" s="14"/>
      <c r="F25" s="2"/>
    </row>
    <row r="26" s="1" customFormat="1" ht="38" customHeight="1" spans="1:6">
      <c r="A26" s="12" t="s">
        <v>70</v>
      </c>
      <c r="B26" s="9">
        <v>19</v>
      </c>
      <c r="C26" s="13" t="s">
        <v>159</v>
      </c>
      <c r="D26" s="13">
        <v>10000</v>
      </c>
      <c r="E26" s="14"/>
      <c r="F26" s="2"/>
    </row>
    <row r="27" s="1" customFormat="1" ht="38" customHeight="1" spans="1:6">
      <c r="A27" s="12" t="s">
        <v>72</v>
      </c>
      <c r="B27" s="9">
        <v>20</v>
      </c>
      <c r="C27" s="13" t="s">
        <v>160</v>
      </c>
      <c r="D27" s="13">
        <v>9000</v>
      </c>
      <c r="E27" s="14"/>
      <c r="F27" s="2"/>
    </row>
    <row r="28" s="2" customFormat="1" ht="20" customHeight="1" spans="1:5">
      <c r="A28" s="8" t="s">
        <v>74</v>
      </c>
      <c r="B28" s="9"/>
      <c r="C28" s="18"/>
      <c r="D28" s="17">
        <f>D29+D30</f>
        <v>21075</v>
      </c>
      <c r="E28" s="14"/>
    </row>
    <row r="29" s="1" customFormat="1" ht="38" customHeight="1" spans="1:6">
      <c r="A29" s="12" t="s">
        <v>75</v>
      </c>
      <c r="B29" s="9">
        <v>21</v>
      </c>
      <c r="C29" s="13" t="s">
        <v>161</v>
      </c>
      <c r="D29" s="13">
        <v>12900</v>
      </c>
      <c r="E29" s="14"/>
      <c r="F29" s="2"/>
    </row>
    <row r="30" s="1" customFormat="1" ht="38" customHeight="1" spans="1:6">
      <c r="A30" s="12" t="s">
        <v>77</v>
      </c>
      <c r="B30" s="9">
        <v>22</v>
      </c>
      <c r="C30" s="13" t="s">
        <v>162</v>
      </c>
      <c r="D30" s="13">
        <v>8175</v>
      </c>
      <c r="E30" s="14"/>
      <c r="F30" s="2"/>
    </row>
    <row r="31" s="1" customFormat="1" ht="20" customHeight="1" spans="1:6">
      <c r="A31" s="8" t="s">
        <v>79</v>
      </c>
      <c r="B31" s="18"/>
      <c r="C31" s="18" t="s">
        <v>80</v>
      </c>
      <c r="D31" s="20">
        <v>0</v>
      </c>
      <c r="E31" s="14"/>
      <c r="F31" s="2"/>
    </row>
    <row r="32" s="1" customFormat="1" ht="20" customHeight="1" spans="1:6">
      <c r="A32" s="8" t="s">
        <v>81</v>
      </c>
      <c r="B32" s="9"/>
      <c r="C32" s="9"/>
      <c r="D32" s="17">
        <f>D33+D34</f>
        <v>0</v>
      </c>
      <c r="E32" s="14"/>
      <c r="F32" s="2"/>
    </row>
    <row r="33" s="1" customFormat="1" ht="38" customHeight="1" spans="1:6">
      <c r="A33" s="12" t="s">
        <v>82</v>
      </c>
      <c r="B33" s="9">
        <v>23</v>
      </c>
      <c r="C33" s="21" t="s">
        <v>83</v>
      </c>
      <c r="D33" s="13"/>
      <c r="E33" s="14"/>
      <c r="F33" s="2"/>
    </row>
    <row r="34" s="1" customFormat="1" ht="38" customHeight="1" spans="1:6">
      <c r="A34" s="12" t="s">
        <v>84</v>
      </c>
      <c r="B34" s="9">
        <v>24</v>
      </c>
      <c r="C34" s="22"/>
      <c r="D34" s="13"/>
      <c r="E34" s="14"/>
      <c r="F34" s="2"/>
    </row>
    <row r="35" s="1" customFormat="1" ht="61" customHeight="1" spans="1:6">
      <c r="A35" s="8" t="s">
        <v>85</v>
      </c>
      <c r="B35" s="18"/>
      <c r="C35" s="13" t="s">
        <v>86</v>
      </c>
      <c r="D35" s="20">
        <f>D31*0.25*0.2</f>
        <v>0</v>
      </c>
      <c r="E35" s="14"/>
      <c r="F35" s="2"/>
    </row>
    <row r="36" s="2" customFormat="1" ht="20" customHeight="1" spans="1:5">
      <c r="A36" s="8" t="s">
        <v>87</v>
      </c>
      <c r="B36" s="9"/>
      <c r="C36" s="13"/>
      <c r="D36" s="20">
        <f>D35+D32+D28+D20+D13+D10</f>
        <v>7302420</v>
      </c>
      <c r="E36" s="14"/>
    </row>
    <row r="37" s="2" customFormat="1" ht="26" customHeight="1" spans="1:5">
      <c r="A37" s="8" t="s">
        <v>88</v>
      </c>
      <c r="B37" s="9"/>
      <c r="C37" s="18"/>
      <c r="D37" s="20">
        <f>D36/D6</f>
        <v>13398.9357798165</v>
      </c>
      <c r="E37" s="14"/>
    </row>
    <row r="38" s="1" customFormat="1" ht="20" customHeight="1" spans="1:4">
      <c r="A38" s="23" t="s">
        <v>163</v>
      </c>
      <c r="B38" s="23"/>
      <c r="C38" s="23"/>
      <c r="D38" s="23"/>
    </row>
    <row r="39" s="1" customFormat="1" spans="1:4">
      <c r="A39" s="23"/>
      <c r="B39" s="23"/>
      <c r="C39" s="23"/>
      <c r="D39" s="23"/>
    </row>
    <row r="40" s="1" customFormat="1" spans="1:4">
      <c r="A40" s="24"/>
      <c r="B40" s="3"/>
      <c r="C40" s="4"/>
      <c r="D40" s="3"/>
    </row>
  </sheetData>
  <mergeCells count="9">
    <mergeCell ref="A1:E1"/>
    <mergeCell ref="A2:D2"/>
    <mergeCell ref="A3:A4"/>
    <mergeCell ref="B3:B4"/>
    <mergeCell ref="C3:C4"/>
    <mergeCell ref="C33:C34"/>
    <mergeCell ref="D3:D4"/>
    <mergeCell ref="E3:E4"/>
    <mergeCell ref="A38:D3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计时收费</vt:lpstr>
      <vt:lpstr>单位成本汇总表</vt:lpstr>
      <vt:lpstr>停车率</vt:lpstr>
      <vt:lpstr>光明路北侧</vt:lpstr>
      <vt:lpstr>恒昌路北侧</vt:lpstr>
      <vt:lpstr>柯克亚路东侧</vt:lpstr>
      <vt:lpstr>合盛电厂南侧大车</vt:lpstr>
      <vt:lpstr>双水磨三角地带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Amireux*</cp:lastModifiedBy>
  <dcterms:created xsi:type="dcterms:W3CDTF">2023-04-27T07:41:00Z</dcterms:created>
  <dcterms:modified xsi:type="dcterms:W3CDTF">2023-06-13T09:59:15Z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553697358A374389BCBA6BF3CB58EF23_13</vt:lpwstr>
  </property>
  <property fmtid="{D5CDD505-2E9C-101B-9397-08002B2CF9AE}" pid="3" name="KSOProductBuildVer">
    <vt:lpwstr>2052-11.1.0.14309</vt:lpwstr>
  </property>
</Properties>
</file>