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1"/>
  </bookViews>
  <sheets>
    <sheet name="汇总" sheetId="22" r:id="rId1"/>
    <sheet name="1金沙绿景苑小区" sheetId="1" r:id="rId2"/>
    <sheet name="2银河小区" sheetId="2" r:id="rId3"/>
    <sheet name="3阳光小区" sheetId="3" r:id="rId4"/>
    <sheet name="4蝴蝶泉小区" sheetId="4" r:id="rId5"/>
    <sheet name="5印象" sheetId="5" r:id="rId6"/>
    <sheet name="6新楼兰小区" sheetId="6" r:id="rId7"/>
    <sheet name="7太阳岛小区" sheetId="7" r:id="rId8"/>
    <sheet name="8田园小区" sheetId="8" r:id="rId9"/>
    <sheet name="9长信花园小区" sheetId="9" r:id="rId10"/>
    <sheet name="10迎春小区" sheetId="10" r:id="rId11"/>
    <sheet name="11富丽阳光城小区" sheetId="11" r:id="rId12"/>
    <sheet name="12一号小区" sheetId="12" r:id="rId13"/>
    <sheet name="13二号小区" sheetId="13" r:id="rId14"/>
    <sheet name="14信合花苑" sheetId="14" r:id="rId15"/>
    <sheet name="15台台尔小区" sheetId="15" r:id="rId16"/>
    <sheet name="16中和名居" sheetId="16" r:id="rId17"/>
    <sheet name="17龙泉花园小区" sheetId="18" r:id="rId18"/>
    <sheet name="18财苑小区" sheetId="19" r:id="rId19"/>
    <sheet name="19西周小区" sheetId="20" r:id="rId20"/>
    <sheet name="20唐韵C区" sheetId="23" r:id="rId21"/>
  </sheets>
  <calcPr calcId="144525"/>
</workbook>
</file>

<file path=xl/sharedStrings.xml><?xml version="1.0" encoding="utf-8"?>
<sst xmlns="http://schemas.openxmlformats.org/spreadsheetml/2006/main" count="1252" uniqueCount="235">
  <si>
    <t>停车服务费测算汇总表（20处物业小区）</t>
  </si>
  <si>
    <t xml:space="preserve">    20个物业小区停车位共计5571个，加权平均后697元/年·车位，物业小区停车服务费一般实行包月收费，则58元/月·车位。</t>
  </si>
  <si>
    <t>序号</t>
  </si>
  <si>
    <t>名称</t>
  </si>
  <si>
    <t>车位数（个）</t>
  </si>
  <si>
    <t>加权平均比例</t>
  </si>
  <si>
    <t>年·单位车位成本</t>
  </si>
  <si>
    <t>加权平均单位车位成本</t>
  </si>
  <si>
    <t>合计</t>
  </si>
  <si>
    <t>金沙绿景苑小区停车场经营成本测算表</t>
  </si>
  <si>
    <t>项目名称：金沙绿景苑小区停车场                                                             年    月   日</t>
  </si>
  <si>
    <t>项目</t>
  </si>
  <si>
    <t>行次</t>
  </si>
  <si>
    <t>项目指标</t>
  </si>
  <si>
    <t>金额（元/年）</t>
  </si>
  <si>
    <t>备注</t>
  </si>
  <si>
    <t>一、基本情况</t>
  </si>
  <si>
    <t xml:space="preserve">    1.停车位总数（个）</t>
  </si>
  <si>
    <t>每个停车位12平方米（4.8*2.5）</t>
  </si>
  <si>
    <t xml:space="preserve">    2.停车场面积（㎡）</t>
  </si>
  <si>
    <t xml:space="preserve">    3.出入口数量（个）</t>
  </si>
  <si>
    <t>按照一个出口、一个入口测算</t>
  </si>
  <si>
    <t xml:space="preserve">    4.岗位设置（人）</t>
  </si>
  <si>
    <t>工作早8点至晚12点16小时、3人两班倒。兼任收费岗、巡逻岗、车辆指挥岗，管理1人兼任、保洁1人兼任、财务2人兼任。以上人员均与物业兼任。</t>
  </si>
  <si>
    <t>二、场地使用成本（元/年）</t>
  </si>
  <si>
    <t xml:space="preserve">    1.土地租赁费</t>
  </si>
  <si>
    <t>《协议租赁城镇国有土地使用权最低租金标准的通知》（土地计价费2002第172号）文件规定</t>
  </si>
  <si>
    <t xml:space="preserve">    2.土地使用税</t>
  </si>
  <si>
    <t>一类地8元/平方米·年，税务总局公告2022年第10号文件内容，小微企业减半征收、截止2024年12月31日。</t>
  </si>
  <si>
    <t>三、人员相关成本（元/年）</t>
  </si>
  <si>
    <t xml:space="preserve">    1.服务人员工资</t>
  </si>
  <si>
    <t>人员工资2750元/人·月，4人与物业兼任，保洁兼任按照2750元的一半1375元/月计算，4人工资为5500元/月,66000元/年。</t>
  </si>
  <si>
    <t xml:space="preserve">    2.管理人员工资</t>
  </si>
  <si>
    <t>管理人员兼任1000元/月、财务2人兼任按照500元/人·月；则3人每月2000元/月，每年24000元。</t>
  </si>
  <si>
    <t xml:space="preserve">    2.社会保险费</t>
  </si>
  <si>
    <t>社会保险缴费基数4253元，单位缴纳约25.2%，则社会保险费1071.76元/月·人，兼任7人社会保险3751.16元/月，每年45014元。</t>
  </si>
  <si>
    <t xml:space="preserve">    3.节日福利费</t>
  </si>
  <si>
    <t>春节、古尔邦节、中秋节，300元/人·节，兼任7人每年节日福利费合计3150元。</t>
  </si>
  <si>
    <t xml:space="preserve">    4.体检费</t>
  </si>
  <si>
    <t>城乡居民可享受每年一次免费体检</t>
  </si>
  <si>
    <t xml:space="preserve">    5.工装工作牌</t>
  </si>
  <si>
    <t>夏、冬各一套、棉衣一套，三套共计500元/人，兼任7人合计1750元，按三年更换一次、则583元/年</t>
  </si>
  <si>
    <t>四、设施设备费（元/年）</t>
  </si>
  <si>
    <t xml:space="preserve">    1.划线、防撞栏</t>
  </si>
  <si>
    <t>停车场区域划线约2003米、费用约13020元、使用年限3年、则每年4340元。</t>
  </si>
  <si>
    <t xml:space="preserve">    2.标志标识费</t>
  </si>
  <si>
    <t>包括引导牌、标志标识，引导牌约5个、每个100元、则500元，标志标识约36个、每个约20元、则720元，合计1220元，使用年限5年，每年244元。</t>
  </si>
  <si>
    <t xml:space="preserve">    2.道闸设备</t>
  </si>
  <si>
    <t>道闸系统28000元，使用期限5年，则每年5600元。</t>
  </si>
  <si>
    <t xml:space="preserve">    4.监控系统</t>
  </si>
  <si>
    <t>包含布线、探头、显示器、硬盘、立柱等，平均300元/车位，则费用约75000元，使用年限5年，则每年15000元。</t>
  </si>
  <si>
    <t xml:space="preserve">    5.地面硬化</t>
  </si>
  <si>
    <t xml:space="preserve">    6.指挥岗亭</t>
  </si>
  <si>
    <t>指挥岗亭1个10000元，岗亭内空调、散热器2000元，合计12000元，与小区物业、地库共用，使用年限5年、则每年800元。</t>
  </si>
  <si>
    <t xml:space="preserve">    7.消防设备</t>
  </si>
  <si>
    <t>配备灭火设施约15个、80元/个，按照5年计算，则每年240元。</t>
  </si>
  <si>
    <t>五、期间费用（元/年）</t>
  </si>
  <si>
    <t xml:space="preserve">    1.维保费</t>
  </si>
  <si>
    <t>监控维保约500元/年，道闸维保500元/年，路面硬化维保2500元/年，其他维保费1000元/年，合计约4500元/年。</t>
  </si>
  <si>
    <t xml:space="preserve">    2.办公费</t>
  </si>
  <si>
    <t>电费、耗材、办公用品、网费等，平均15元/车位，每年约3750元。</t>
  </si>
  <si>
    <t>六、合理利润</t>
  </si>
  <si>
    <t>按照央行公布的长期贷款利率4.9%计算</t>
  </si>
  <si>
    <t>七、税金及附加（元/年）</t>
  </si>
  <si>
    <t xml:space="preserve">    1.增值税</t>
  </si>
  <si>
    <t>财政部、税务总局公告2023第1号《关于明确增值税小规模纳税人减免增值税等政策的公告》，自2023年1月1日至2023年12月31日月销售额10万元以下的增值税小规模纳税人免征增值税。</t>
  </si>
  <si>
    <t xml:space="preserve">    2.税金及附加</t>
  </si>
  <si>
    <t>八、企业所得税</t>
  </si>
  <si>
    <t>财政部、税务总局公告2023第6号《关于小微企业和个体工商户所得税优惠政策的公告》年应纳税所得额不超过100万元的部分，减按25%计入应纳税所得额，按20%税率缴纳企业所得税。</t>
  </si>
  <si>
    <t>九、上述成本、费用、税费合计</t>
  </si>
  <si>
    <t>十、单位成本（元/车位·年）</t>
  </si>
  <si>
    <t>银河小区停车场经营成本测算表</t>
  </si>
  <si>
    <t>项目名称：银河小区停车场                                                             年    月   日</t>
  </si>
  <si>
    <t>人员工资2750元/人·月，4人兼任工资为5500元/月,66000元/年。</t>
  </si>
  <si>
    <t>管理人员兼任1500元/人·人，财务人员兼职800元/人·月；则3人每月3100元/月，每年37200元。</t>
  </si>
  <si>
    <t>停车场区域划线约2440米、费用约15860元、使用年限3年、则每年5287元。</t>
  </si>
  <si>
    <t>包括引导牌、标志标识，引导牌约5个、每个100元、则500元，标志标识约15个、每个约20元、则300元，合计800元，使用年限5年，每年140元。</t>
  </si>
  <si>
    <t>包含布线、探头、显示器、硬盘、立柱等，平均300元/个车位，则费用约91500元，使用年限5年，则每年18300元。</t>
  </si>
  <si>
    <t>指挥岗亭1个10000元，岗亭内空调、散热器2000元，合计12000元，与小区物业共用，使用年限5年、则每年1200元。</t>
  </si>
  <si>
    <t>配备灭火设施约31个、80元/个，按照5年计算，则每年496元。</t>
  </si>
  <si>
    <t>监控维保约500元/年，道闸维保500元/年，路面硬化维保3050元/年，其他维保费1000元/年，合计约5050元/年。</t>
  </si>
  <si>
    <t>电费、耗材、办公用品、网费等，平均15元/车位，每年约4575元。</t>
  </si>
  <si>
    <t>阳光小区停车场经营成本测算表</t>
  </si>
  <si>
    <t>项目名称：阳光小区停车场                                                             年    月   日</t>
  </si>
  <si>
    <t>管理人员兼任1000元/月、财务人员兼任按照500元/人·月；则3人每月2000元/月，每年24000元。</t>
  </si>
  <si>
    <t>停车场区域划线约880米、费用约5720元、使用年限3年、则每年1907元。</t>
  </si>
  <si>
    <t>包括引导牌、标志标识，引导牌约5个、每个100元、则500元，标志标识约6个、每个约20元、则120元，合计620元，使用年限5年，每年124元。</t>
  </si>
  <si>
    <t>包含布线、探头、显示器、硬盘、立柱等，平均300元/个车位，则费用约33000元，使用年限5年，则每年6600元。</t>
  </si>
  <si>
    <t>配备灭火设施约11个、80元/个，按照5年计算，则每年176元。</t>
  </si>
  <si>
    <t>监控维保约500元/年，道闸维保500元/年，路面硬化维保1100元/年，其他维保费1000元/年，合计约3100元/年。</t>
  </si>
  <si>
    <t>电费、耗材、办公用品、网费等，平均15元/车位，每年约1650元。</t>
  </si>
  <si>
    <t>蝴蝶泉小区停车场经营成本测算表</t>
  </si>
  <si>
    <t>项目名称：蝴蝶泉小区停车场                                                             年    月   日</t>
  </si>
  <si>
    <t>工作早8点至晚12点16小时、4人两班倒。兼任收费岗、巡逻岗、车辆指挥岗，管理1人兼任、保洁1人、财务2人兼任。</t>
  </si>
  <si>
    <t>人员工资2750元/人·月，5人工资为13750元/月,16500元/年。</t>
  </si>
  <si>
    <t>社会保险缴费基数4253元，单位缴纳约25.2%，则社会保险费1071.76元/月·人，固定5人加兼任3人社会保险6966.44元/月，每年83597元。</t>
  </si>
  <si>
    <t>春节、古尔邦节、中秋节，300元/人·节，固定5人加兼任3人每年节日福利费合计5850元。</t>
  </si>
  <si>
    <t>夏、冬各一套、棉衣一套，三套共计500元/人，固定5人加兼任3人合计3250元，按三年更换一次、则1083元/年</t>
  </si>
  <si>
    <t>停车场区域划线约5688米、费用约36972元、使用年限3年、则每年12324元。</t>
  </si>
  <si>
    <t>包含布线、探头、显示器、硬盘、立柱等，平均300元/个车位，则费用约213300元，使用年限5年，则每年42660元。</t>
  </si>
  <si>
    <t>配备灭火设施约71个、80元/个，按照5年计算，则每年1136元。</t>
  </si>
  <si>
    <t>监控维保约500元/年，道闸维保500元/年，路面硬化维保7110元/年，其他维保费1000元/年，合计约9110元/年。</t>
  </si>
  <si>
    <t>电费、耗材、办公用品、网费等，平均15元/车位，每年约10665元。</t>
  </si>
  <si>
    <t>印象小区停车场经营成本测算表</t>
  </si>
  <si>
    <t>项目名称：印象小区停车场                                                             年    月   日</t>
  </si>
  <si>
    <t>停车场区域划线约1440米、费用约9360元、使用年限3年、则每年3120元。</t>
  </si>
  <si>
    <t>包括引导牌、标志标识，引导牌约5个、每个100元、则500元，标志标识约13个、每个约20元、则260元，合计760元，使用年限5年，每年152元。</t>
  </si>
  <si>
    <t>包含布线、探头、显示器、硬盘、立柱等，平均300元/个车位，则费用约54000元，使用年限5年，则每年10800元。</t>
  </si>
  <si>
    <t>配备灭火设施约5个、80元/个，按照5年计算，则每年80元。</t>
  </si>
  <si>
    <t>监控维保约500元/年，道闸维保500元/年，路面硬化维保1800元/年，其他维保费1000元/年，合计约3800元/年。</t>
  </si>
  <si>
    <t>电费、耗材、办公用品、网费等，平均15元/车位，每年约2700元。</t>
  </si>
  <si>
    <t>新楼兰小区停车场经营成本测算表</t>
  </si>
  <si>
    <t>项目名称：新楼兰小区停车场                                                             年    月   日</t>
  </si>
  <si>
    <t>停车场区域划线约7384米、费用约47996元、使用年限3年、则每年15999元。</t>
  </si>
  <si>
    <t>包括引导牌、标志标识，引导牌约5个、每个100元、则500元，标志标识约46个、每个约20元、则920元，合计1420元，使用年限5年，每年284元。</t>
  </si>
  <si>
    <t>包含布线、探头、显示器、硬盘、立柱等，平均300元/个车位，则费用约276900元，使用年限5年，则每年55380元。</t>
  </si>
  <si>
    <t>配备灭火设施约40个、80元/个，按照5年计算，则每年640元。</t>
  </si>
  <si>
    <t>监控维保约500元/年，道闸维保500元/年，路面硬化维保9230元/年，其他维保费1000元/年，合计约11230元/年。</t>
  </si>
  <si>
    <t>电费、耗材、办公用品、网费等，平均15元/车位，每年约13845元。</t>
  </si>
  <si>
    <t>太阳岛小区停车场经营成本测算表</t>
  </si>
  <si>
    <t>项目名称：太阳岛小区停车场                                                             年    月   日</t>
  </si>
  <si>
    <t>停车场区域划线约4440米、费用约28860元、使用年限3年、则每年9620元。</t>
  </si>
  <si>
    <t>包括引导牌、标志标识，引导牌约5个、每个100元、则500元，标志标识约28个、每个约20元、则560元，合计1060元，使用年限5年，每年212元。</t>
  </si>
  <si>
    <t>包含布线、探头、显示器、硬盘、立柱等，平均300元/个车位，则费用约166500元，使用年限5年，则每年33300元。</t>
  </si>
  <si>
    <t>配备灭火设施约28个、80元/个，按照5年计算，则每年448元。</t>
  </si>
  <si>
    <t>监控维保约500元/年，道闸维保500元/年，路面硬化维保5550元/年，其他维保费1000元/年，合计约7550元/年。</t>
  </si>
  <si>
    <t>电费、耗材、办公用品、网费等，平均15元/车位，每年约8325元。</t>
  </si>
  <si>
    <t>田园小区停车场经营成本测算表</t>
  </si>
  <si>
    <t>项目名称：田园小区停车场                                                             年    月   日</t>
  </si>
  <si>
    <t>《协议租赁城镇国有土地使用权最低租金标准的通知》（土地计价费2002第172号）文件</t>
  </si>
  <si>
    <t>停车场区域划线约3080米、费用约20020元、使用年限3年、则每年6673元。</t>
  </si>
  <si>
    <t>包括引导牌、标志标识，引导牌约5个、每个100元、则500元，标志标识约20个、每个约20元、则400元，合计900元，使用年限5年，每年180元。</t>
  </si>
  <si>
    <t>包含布线、探头、显示器、硬盘、立柱等，平均300元/个车位，则费用约115500元，使用年限5年，则每年23100元。</t>
  </si>
  <si>
    <t>配备灭火设施约39个、80元/个，按照5年计算，则每年624元。</t>
  </si>
  <si>
    <t>监控维保约500元/年，道闸维保500元/年，路面硬化维保3850元/年，其他维保费1000元/年，合计约5850元/年。</t>
  </si>
  <si>
    <t>电费、耗材、办公用品、网费等，平均15元/车位，每年约5775元。</t>
  </si>
  <si>
    <t>长信花园小区停车场经营成本测算表</t>
  </si>
  <si>
    <t>项目名称：长信花园小区停车场                                                             年    月   日</t>
  </si>
  <si>
    <t>工作早8点至晚12点16小时、2人两班倒。兼任收费岗、巡逻岗、车辆指挥岗，管理1人兼任、保洁1人兼任、财务2人兼任。以上人员均与物业兼任。</t>
  </si>
  <si>
    <t>人员工资2750元/人·月，3人兼任工资为4125元/月,49500元/年。</t>
  </si>
  <si>
    <t>社会保险缴费基数4253元，单位缴纳约25.2%，则社会保险费1071.76元/月·人，兼任6人社会保险3215.28元/月，每年38583元。</t>
  </si>
  <si>
    <t>春节、古尔邦节、中秋节，300元/人·节，兼任6人每年节日福利费合计2700元。</t>
  </si>
  <si>
    <t>夏、冬各一套、棉衣一套，三套共计500元/人，兼任6人合计1500元，按三年更换一次、则500元/年</t>
  </si>
  <si>
    <t>停车场区域划线约616米、费用约4004元、使用年限3年、则每年1335元。</t>
  </si>
  <si>
    <t>包括引导牌、标志标识，引导牌约5个、每个100元、则500元，标志标识约4个、每个约20元、则80元，合计580元，使用年限5年，每年116元。</t>
  </si>
  <si>
    <t>包含布线、探头、显示器、硬盘、立柱等，平均300元/个车位，则费用约23100元，使用年限5年，则每年4620元。</t>
  </si>
  <si>
    <t>配备灭火设施约8个、80元/个，按照5年计算，则每年128元。</t>
  </si>
  <si>
    <t>监控维保约500元/年，道闸维保500元/年，路面硬化维保770元/年，其他维保费1000元/年，合计约2770元/年。</t>
  </si>
  <si>
    <t>电费、耗材、办公用品、网费等，平均15元/车位，每年约1155元。</t>
  </si>
  <si>
    <t>迎春小区停车场经营成本测算表</t>
  </si>
  <si>
    <t>项目名称：迎春小区停车场                                                             年    月   日</t>
  </si>
  <si>
    <t>停车场区域划线约3040米、费用约19760元、使用年限3年、则每年6587元。</t>
  </si>
  <si>
    <t>包括引导牌、标志标识，引导牌约5个、每个100元、则500元，标志标识约19个、每个约20元、则380元，合计880元，使用年限5年，每年176元。</t>
  </si>
  <si>
    <t>包含布线、探头、显示器、硬盘、立柱等，平均300元/个车位，则费用约114000元，使用年限5年，则每年22800元。</t>
  </si>
  <si>
    <t>配备灭火设施约38个、80元/个，按照5年计算，则每年608元。</t>
  </si>
  <si>
    <t>监控维保约500元/年，道闸维保500元/年，路面硬化维保3800元/年，其他维保费1000元/年，合计约5800元/年。</t>
  </si>
  <si>
    <t>电费、耗材、办公用品、网费等，平均15元/车位，每年约5700元。</t>
  </si>
  <si>
    <t>富丽阳光城小区停车场经营成本测算表</t>
  </si>
  <si>
    <t>项目名称：富丽阳光城小区停车场                                                             年    月   日</t>
  </si>
  <si>
    <t>停车场区域划线约1552米、费用约10088元、使用年限3年、则每年3363元。</t>
  </si>
  <si>
    <t>包括引导牌、标志标识，引导牌约5个、每个100元、则500元，标志标识约10个、每个约20元、则200元，合计700元，使用年限5年，每年140元。</t>
  </si>
  <si>
    <t>包含布线、探头、显示器、硬盘、立柱等，平均300元/个车位，则费用约58200元，使用年限5年，则每年11640元。</t>
  </si>
  <si>
    <t>配备灭火设施约20个、80元/个，按照5年计算，则每年320元。</t>
  </si>
  <si>
    <t>监控维保约500元/年，道闸维保500元/年，路面硬化维保1940元/年，其他维保费1000元/年，合计约3940元/年。</t>
  </si>
  <si>
    <t>电费、耗材、办公用品、网费等，平均15元/车位，每年约2910元。</t>
  </si>
  <si>
    <t>一号小区停车场经营成本测算表</t>
  </si>
  <si>
    <t>项目名称：一号小区停车场                                                             年    月   日</t>
  </si>
  <si>
    <t>停车场区域划线约640米、费用约4160元、使用年限3年、则每年1387元。</t>
  </si>
  <si>
    <t>包含布线、探头、显示器、硬盘、立柱等，平均300元/个车位，则费用约24000元，使用年限5年，则每年4800元。</t>
  </si>
  <si>
    <t>监控维保约500元/年，道闸维保500元/年，路面硬化维保800元/年，其他维保费1000元/年，合计约2800元/年。</t>
  </si>
  <si>
    <t>电费、耗材、办公用品、网费等，平均15元/车位，每年约1200元。</t>
  </si>
  <si>
    <t>二号小区停车场经营成本测算表</t>
  </si>
  <si>
    <t>项目名称：二号小区小区停车场                                                             年    月   日</t>
  </si>
  <si>
    <t>停车场区域划线约536米、费用约3484元、使用年限3年、则每年1161元。</t>
  </si>
  <si>
    <t>包含布线、探头、显示器、硬盘、立柱等，平均300元/个车位，则费用约20100元，使用年限5年，则每年4020元。</t>
  </si>
  <si>
    <t>监控维保约500元/年，道闸维保500元/年，路面硬化维保670元/年，其他维保费1000元/年，合计约2670元/年。</t>
  </si>
  <si>
    <t>电费、耗材、办公用品、网费等，平均15元/车位，每年约1005元。</t>
  </si>
  <si>
    <t>信合花苑停车场经营成本测算表</t>
  </si>
  <si>
    <t>项目名称：信合花苑小区停车场                                                             年    月   日</t>
  </si>
  <si>
    <t>停车场区域划线约200米、费用约1300元、使用年限3年、则每年433元。</t>
  </si>
  <si>
    <t>包括引导牌、标志标识，引导牌约5个、每个100元、则500元，标志标识约2个、每个约20元、则40元，合计540元，使用年限5年，每年108元。</t>
  </si>
  <si>
    <t>包含布线、探头、显示器、硬盘、立柱等，平均300元/个车位，则费用约7500元，使用年限5年，则每年1500元。</t>
  </si>
  <si>
    <t>配备灭火设施约4个、80元/个，按照5年计算，则每年64元。</t>
  </si>
  <si>
    <t>监控维保约500元/年，道闸维保500元/年，路面硬化维保250元/年，其他维保费1000元/年，合计约2250元/年。</t>
  </si>
  <si>
    <t>电费、耗材、办公用品、网费等，平均15元/车位，每年约375元。</t>
  </si>
  <si>
    <t>台台尔小区停车场经营成本测算表</t>
  </si>
  <si>
    <t>项目名称：台台尔小区停车场                                                             年    月   日</t>
  </si>
  <si>
    <t>停车场区域划线约5600米、费用约36400元、使用年限3年、则每年12133元。</t>
  </si>
  <si>
    <t>包含布线、探头、显示器、硬盘、立柱等，平均300元/个车位，则费用约210000元，使用年限5年，则每年42000元。</t>
  </si>
  <si>
    <t>监控维保约500元/年，道闸维保500元/年，路面硬化维保7000元/年，其他维保费1000元/年，合计约9000元/年。</t>
  </si>
  <si>
    <t>电费、耗材、办公用品、网费等，平均15元/车位，每年约10500元。</t>
  </si>
  <si>
    <t>中和名居·滨水苑停车场经营成本测算表</t>
  </si>
  <si>
    <t>项目名称：中和名居·滨水苑停车场                                  年    月   日</t>
  </si>
  <si>
    <t>包含布线、探头、显示器、硬盘、立柱等，平均300元/个车位，则费用约33600元，使用年限5年，则每年6720元。</t>
  </si>
  <si>
    <t>电费、耗材、办公用品、网费等，平均15元/车位，每年约1680元。</t>
  </si>
  <si>
    <t>龙泉花园小区停车场经营成本测算表</t>
  </si>
  <si>
    <t>项目名称：龙泉花园小区停车场                                                             年    月   日</t>
  </si>
  <si>
    <t>停车场区域划线约1040米、费用约6760元、使用年限3年、则每年2253元。</t>
  </si>
  <si>
    <t>包括引导牌、标志标识，引导牌约5个、每个100元、则500元，标志标识约7个、每个约20元、则140元，合计640元，使用年限5年，每年128元。</t>
  </si>
  <si>
    <t>道闸系统28000元/套，共需两套，使用期限5年，则每年11200元。</t>
  </si>
  <si>
    <t>包含布线、探头、显示器、硬盘、立柱等，平均300元/个车位，则费用约39000元，使用年限5年，则每年7800元。</t>
  </si>
  <si>
    <t>指挥岗亭2个20000元，岗亭内空调、散热器2000元，合计24000元，与小区物业共用，使用年限5年、则每年2400元。</t>
  </si>
  <si>
    <t>配备灭火设施约13个、80元/个，按照5年计算，则每年208元。</t>
  </si>
  <si>
    <t>监控维保约1000元/年，道闸维保1000元/年，路面硬化维保2000元/年，其他维保费1000元/年，合计约5000元/年。</t>
  </si>
  <si>
    <t>电费、耗材、办公用品、网费等，平均15元/车位，每年约1950元。</t>
  </si>
  <si>
    <t>财苑小区停车场经营成本测算表</t>
  </si>
  <si>
    <t>项目名称：财苑小区停车场                                                             年    月   日</t>
  </si>
  <si>
    <t>包含布线、探头、显示器、硬盘、立柱等，平均300元/个车位，则费用约12000元，使用年限5年，则每年2400元。</t>
  </si>
  <si>
    <t>监控维保约500元/年，道闸维保500元/年，路面硬化维保400元/年，其他维保费1000元/年，合计约2400元/年。</t>
  </si>
  <si>
    <t>电费、耗材、办公用品、网费等，平均15元/车位，每年约600元。</t>
  </si>
  <si>
    <t>西周小区停车场经营成本测算表</t>
  </si>
  <si>
    <t>项目名称：西周小区停车场                                                             年    月   日</t>
  </si>
  <si>
    <t>停车场区域划线约160米、费用约1040元、使用年限3年、则每年347元。</t>
  </si>
  <si>
    <t>包含布线、探头、显示器、硬盘、立柱等，平均300元/个车位，则费用约6000元，使用年限5年，则每年1200元。</t>
  </si>
  <si>
    <t>监控维保约500元/年，道闸维保500元/年，路面硬化维保200元/年，其他维保费1000元/年，合计约2200元/年。</t>
  </si>
  <si>
    <t>电费、耗材、办公用品、网费等，平均15元/车位，每年约300元。</t>
  </si>
  <si>
    <t>唐韵C区停车场经营成本测算表</t>
  </si>
  <si>
    <t>项目名称：唐韵C区停车场                                                             年    月   日</t>
  </si>
  <si>
    <t>总面积约5160平方米</t>
  </si>
  <si>
    <t>一个出口、一个入口</t>
  </si>
  <si>
    <t>工作早8点至晚12点16小时、3人两班倒。固定的3人兼收费岗、巡逻岗、车辆指挥岗，管理1人兼任、保洁1人兼任、财务2人兼任。</t>
  </si>
  <si>
    <t>《协议租赁城镇国有土地使用权最低租金标准的通知》（土地计价费2002第172号）文件规定，鄯善县商业用地一级地租金37元/平方米·年，则该项费用5200*37元=190920元</t>
  </si>
  <si>
    <t>收费、巡逻、指挥岗工资2500元/人·月-3000元/人·月，本次取平均数2750元/人·月，保洁兼任按照2750元的一半1375元/月计算，4人工资为9625元/月,115500元/年。</t>
  </si>
  <si>
    <t>管理人员兼按照4000元/人·月一半2000元/月·人计算；财务人员一般兼职兼任800-1500元/人·月，本次取平均数1150元/人·月；则每月4300元/月，每年51600元。</t>
  </si>
  <si>
    <t>社会保险缴费基数4253元，单位缴纳约25.2%，则社会保险费1071.76元/月·人，3人加分摊的4人社会保险5358.8元/月，每年64306元。</t>
  </si>
  <si>
    <t>春节、古尔邦节、中秋节，300元/人·节，3人加分摊的4人每年节日福利费合计4500元。</t>
  </si>
  <si>
    <t>全民免费体检</t>
  </si>
  <si>
    <t>夏、冬各一套、棉衣一套，三套共计500元/人，3人加分摊的4人合计2500元，按三年更换一次、则834元/年。</t>
  </si>
  <si>
    <t>停车场区域划线约500米、费用约3250元、使用年限3年、则每年1083元。</t>
  </si>
  <si>
    <t>包含布线、探头、显示器、硬盘、立柱等，300元/车位，则费用约44100元，使用年限5年，则每年8820元。</t>
  </si>
  <si>
    <t>场地为水泥地面与广场砖地面相结合，每平方米60元、则5160*60元=309600元，使用年限10年、则每年30960元。</t>
  </si>
  <si>
    <t>指挥岗亭1个10000元，岗亭内空调、散热器2000元，合计12000元，使用年限5年、则每年2400元。</t>
  </si>
  <si>
    <t>配备灭火设施约25个、80元/个，按照5年计算，则每年400元。</t>
  </si>
  <si>
    <t>电费、耗材、办公用品、网费等，15元/车位，每年约2205元。</t>
  </si>
  <si>
    <t>备注：项目规模小、周期短，不考虑资金成本；地面硬化由房地产开发公司完成、土地租赁费界址不清，如不考虑这两项费用，则停车位的单位成本是1917元/车位·年。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</si>
</sst>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2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0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I6" sqref="I6"/>
    </sheetView>
  </sheetViews>
  <sheetFormatPr defaultColWidth="9.02777777777778" defaultRowHeight="20" customHeight="1"/>
  <cols>
    <col min="1" max="1" width="4.85185185185185" style="25" customWidth="1"/>
    <col min="2" max="2" width="39.6666666666667" style="27" customWidth="1"/>
    <col min="3" max="3" width="22.2222222222222" style="25" customWidth="1"/>
    <col min="4" max="4" width="21.2222222222222" style="25" customWidth="1"/>
    <col min="5" max="5" width="21.7777777777778" style="25" customWidth="1"/>
    <col min="6" max="6" width="19.6666666666667" style="25" customWidth="1"/>
    <col min="7" max="16384" width="9.02777777777778" style="25"/>
  </cols>
  <sheetData>
    <row r="1" s="25" customFormat="1" ht="28" customHeight="1" spans="1:11">
      <c r="A1" s="28" t="s">
        <v>0</v>
      </c>
      <c r="B1" s="28"/>
      <c r="C1" s="28"/>
      <c r="D1" s="28"/>
      <c r="E1" s="28"/>
      <c r="F1" s="28"/>
      <c r="G1" s="29"/>
      <c r="H1" s="29"/>
      <c r="I1" s="29"/>
      <c r="J1" s="29"/>
      <c r="K1" s="29"/>
    </row>
    <row r="2" s="25" customFormat="1" customHeight="1" spans="1:6">
      <c r="A2" s="30" t="s">
        <v>1</v>
      </c>
      <c r="B2" s="30"/>
      <c r="C2" s="30"/>
      <c r="D2" s="30"/>
      <c r="E2" s="30"/>
      <c r="F2" s="30"/>
    </row>
    <row r="3" s="25" customFormat="1" ht="1" customHeight="1" spans="1:6">
      <c r="A3" s="30"/>
      <c r="B3" s="30"/>
      <c r="C3" s="30"/>
      <c r="D3" s="30"/>
      <c r="E3" s="30"/>
      <c r="F3" s="30"/>
    </row>
    <row r="4" s="26" customFormat="1" ht="30" customHeight="1" spans="1:6">
      <c r="A4" s="31" t="s">
        <v>2</v>
      </c>
      <c r="B4" s="31" t="s">
        <v>3</v>
      </c>
      <c r="C4" s="31" t="s">
        <v>4</v>
      </c>
      <c r="D4" s="31" t="s">
        <v>5</v>
      </c>
      <c r="E4" s="31" t="s">
        <v>6</v>
      </c>
      <c r="F4" s="31" t="s">
        <v>7</v>
      </c>
    </row>
    <row r="5" s="25" customFormat="1" customHeight="1" spans="1:6">
      <c r="A5" s="32">
        <v>1</v>
      </c>
      <c r="B5" s="33" t="str">
        <f>'1金沙绿景苑小区'!A1</f>
        <v>金沙绿景苑小区停车场经营成本测算表</v>
      </c>
      <c r="C5" s="32">
        <f>'1金沙绿景苑小区'!D6</f>
        <v>250</v>
      </c>
      <c r="D5" s="34">
        <f>C5/C25</f>
        <v>0.0448752468138575</v>
      </c>
      <c r="E5" s="35">
        <f>'1金沙绿景苑小区'!D37</f>
        <v>692.884</v>
      </c>
      <c r="F5" s="35">
        <f>E5*D5</f>
        <v>31.0933405133728</v>
      </c>
    </row>
    <row r="6" s="25" customFormat="1" customHeight="1" spans="1:10">
      <c r="A6" s="32">
        <v>2</v>
      </c>
      <c r="B6" s="33" t="str">
        <f>'2银河小区'!A1</f>
        <v>银河小区停车场经营成本测算表</v>
      </c>
      <c r="C6" s="32">
        <f>'2银河小区'!D6</f>
        <v>305</v>
      </c>
      <c r="D6" s="34">
        <f>C6/C25</f>
        <v>0.0547478011129061</v>
      </c>
      <c r="E6" s="35">
        <f>'2银河小区'!D37</f>
        <v>631.524590163934</v>
      </c>
      <c r="F6" s="35">
        <f t="shared" ref="F6:F25" si="0">E6*D6</f>
        <v>34.5745826602046</v>
      </c>
      <c r="J6" s="29"/>
    </row>
    <row r="7" s="25" customFormat="1" customHeight="1" spans="1:6">
      <c r="A7" s="32">
        <v>3</v>
      </c>
      <c r="B7" s="33" t="str">
        <f>'3阳光小区'!A1</f>
        <v>阳光小区停车场经营成本测算表</v>
      </c>
      <c r="C7" s="36">
        <f>'3阳光小区'!D6</f>
        <v>110</v>
      </c>
      <c r="D7" s="34">
        <f>C7/C25</f>
        <v>0.0197451085980973</v>
      </c>
      <c r="E7" s="35">
        <f>'3阳光小区'!D37</f>
        <v>1446.4</v>
      </c>
      <c r="F7" s="35">
        <f t="shared" si="0"/>
        <v>28.5593250762879</v>
      </c>
    </row>
    <row r="8" s="25" customFormat="1" customHeight="1" spans="1:6">
      <c r="A8" s="32">
        <v>4</v>
      </c>
      <c r="B8" s="33" t="str">
        <f>'4蝴蝶泉小区'!A1</f>
        <v>蝴蝶泉小区停车场经营成本测算表</v>
      </c>
      <c r="C8" s="36">
        <f>'4蝴蝶泉小区'!D6</f>
        <v>711</v>
      </c>
      <c r="D8" s="34">
        <f>C8/C25</f>
        <v>0.127625201938611</v>
      </c>
      <c r="E8" s="35">
        <f>'4蝴蝶泉小区'!D37</f>
        <v>528.367088607595</v>
      </c>
      <c r="F8" s="35">
        <f t="shared" si="0"/>
        <v>67.4329563812601</v>
      </c>
    </row>
    <row r="9" s="25" customFormat="1" customHeight="1" spans="1:6">
      <c r="A9" s="32">
        <v>5</v>
      </c>
      <c r="B9" s="33" t="str">
        <f>'5印象'!A1</f>
        <v>印象小区停车场经营成本测算表</v>
      </c>
      <c r="C9" s="36">
        <f>'5印象'!D6</f>
        <v>180</v>
      </c>
      <c r="D9" s="34">
        <f>C9/C25</f>
        <v>0.0323101777059774</v>
      </c>
      <c r="E9" s="35">
        <f>'5印象'!D37</f>
        <v>921.105555555556</v>
      </c>
      <c r="F9" s="35">
        <f t="shared" si="0"/>
        <v>29.761084185963</v>
      </c>
    </row>
    <row r="10" s="25" customFormat="1" customHeight="1" spans="1:6">
      <c r="A10" s="32">
        <v>6</v>
      </c>
      <c r="B10" s="33" t="str">
        <f>'6新楼兰小区'!A1</f>
        <v>新楼兰小区停车场经营成本测算表</v>
      </c>
      <c r="C10" s="36">
        <f>'6新楼兰小区'!D6</f>
        <v>923</v>
      </c>
      <c r="D10" s="34">
        <f>C10/C25</f>
        <v>0.165679411236762</v>
      </c>
      <c r="E10" s="35">
        <f>'6新楼兰小区'!D37</f>
        <v>430.019501625135</v>
      </c>
      <c r="F10" s="35">
        <f t="shared" si="0"/>
        <v>71.2453778495781</v>
      </c>
    </row>
    <row r="11" s="25" customFormat="1" customHeight="1" spans="1:6">
      <c r="A11" s="32">
        <v>7</v>
      </c>
      <c r="B11" s="33" t="str">
        <f>'7太阳岛小区'!A1</f>
        <v>太阳岛小区停车场经营成本测算表</v>
      </c>
      <c r="C11" s="36">
        <f>'7太阳岛小区'!D6</f>
        <v>555</v>
      </c>
      <c r="D11" s="34">
        <f>C11/C25</f>
        <v>0.0996230479267636</v>
      </c>
      <c r="E11" s="35">
        <f>'7太阳岛小区'!D37</f>
        <v>646.81981981982</v>
      </c>
      <c r="F11" s="35">
        <f t="shared" si="0"/>
        <v>64.4381619098905</v>
      </c>
    </row>
    <row r="12" s="25" customFormat="1" customHeight="1" spans="1:6">
      <c r="A12" s="32">
        <v>8</v>
      </c>
      <c r="B12" s="33" t="str">
        <f>'8田园小区'!A1</f>
        <v>田园小区停车场经营成本测算表</v>
      </c>
      <c r="C12" s="36">
        <f>'8田园小区'!D6</f>
        <v>385</v>
      </c>
      <c r="D12" s="34">
        <f>C12/C25</f>
        <v>0.0691078800933405</v>
      </c>
      <c r="E12" s="35">
        <f>'8田园小区'!D37</f>
        <v>521.945454545455</v>
      </c>
      <c r="F12" s="35">
        <f t="shared" si="0"/>
        <v>36.0705438879914</v>
      </c>
    </row>
    <row r="13" s="25" customFormat="1" customHeight="1" spans="1:6">
      <c r="A13" s="32">
        <v>9</v>
      </c>
      <c r="B13" s="33" t="str">
        <f>'9长信花园小区'!A1</f>
        <v>长信花园小区停车场经营成本测算表</v>
      </c>
      <c r="C13" s="36">
        <f>'9长信花园小区'!D6</f>
        <v>77</v>
      </c>
      <c r="D13" s="34">
        <f>C13/C25</f>
        <v>0.0138215760186681</v>
      </c>
      <c r="E13" s="35">
        <f>'9长信花园小区'!D37</f>
        <v>1716.97402597403</v>
      </c>
      <c r="F13" s="35">
        <f t="shared" si="0"/>
        <v>23.7312870220787</v>
      </c>
    </row>
    <row r="14" s="25" customFormat="1" customHeight="1" spans="1:6">
      <c r="A14" s="32">
        <v>10</v>
      </c>
      <c r="B14" s="33" t="str">
        <f>'10迎春小区'!A1</f>
        <v>迎春小区停车场经营成本测算表</v>
      </c>
      <c r="C14" s="36">
        <f>'10迎春小区'!D6</f>
        <v>380</v>
      </c>
      <c r="D14" s="34">
        <f>C14/C25</f>
        <v>0.0682103751570634</v>
      </c>
      <c r="E14" s="35">
        <f>'10迎春小区'!D37</f>
        <v>527.415789473684</v>
      </c>
      <c r="F14" s="35">
        <f t="shared" si="0"/>
        <v>35.9752288637587</v>
      </c>
    </row>
    <row r="15" s="25" customFormat="1" customHeight="1" spans="1:6">
      <c r="A15" s="32">
        <v>11</v>
      </c>
      <c r="B15" s="33" t="str">
        <f>'11富丽阳光城小区'!A1</f>
        <v>富丽阳光城小区停车场经营成本测算表</v>
      </c>
      <c r="C15" s="36">
        <f>'11富丽阳光城小区'!D6</f>
        <v>194</v>
      </c>
      <c r="D15" s="34">
        <f>C15/C25</f>
        <v>0.0348231915275534</v>
      </c>
      <c r="E15" s="35">
        <f>'11富丽阳光城小区'!D37</f>
        <v>865.257731958763</v>
      </c>
      <c r="F15" s="35">
        <f t="shared" si="0"/>
        <v>30.1310357206965</v>
      </c>
    </row>
    <row r="16" s="25" customFormat="1" customHeight="1" spans="1:6">
      <c r="A16" s="32">
        <v>12</v>
      </c>
      <c r="B16" s="33" t="str">
        <f>'12一号小区'!A1</f>
        <v>一号小区停车场经营成本测算表</v>
      </c>
      <c r="C16" s="36">
        <f>'12一号小区'!D6</f>
        <v>80</v>
      </c>
      <c r="D16" s="34">
        <f>C16/C25</f>
        <v>0.0143600789804344</v>
      </c>
      <c r="E16" s="35">
        <f>'12一号小区'!D37</f>
        <v>1656.425</v>
      </c>
      <c r="F16" s="35">
        <f t="shared" si="0"/>
        <v>23.786393825166</v>
      </c>
    </row>
    <row r="17" s="25" customFormat="1" customHeight="1" spans="1:6">
      <c r="A17" s="32">
        <v>13</v>
      </c>
      <c r="B17" s="33" t="str">
        <f>'13二号小区'!A1</f>
        <v>二号小区停车场经营成本测算表</v>
      </c>
      <c r="C17" s="36">
        <f>'13二号小区'!D6</f>
        <v>67</v>
      </c>
      <c r="D17" s="34">
        <f>C17/C25</f>
        <v>0.0120265661461138</v>
      </c>
      <c r="E17" s="35">
        <f>'13二号小区'!D37</f>
        <v>1957.9552238806</v>
      </c>
      <c r="F17" s="35">
        <f t="shared" si="0"/>
        <v>23.5474780111291</v>
      </c>
    </row>
    <row r="18" s="25" customFormat="1" customHeight="1" spans="1:6">
      <c r="A18" s="32">
        <v>14</v>
      </c>
      <c r="B18" s="33" t="str">
        <f>'14信合花苑'!A1</f>
        <v>信合花苑停车场经营成本测算表</v>
      </c>
      <c r="C18" s="36">
        <f>'14信合花苑'!D6</f>
        <v>25</v>
      </c>
      <c r="D18" s="34">
        <f>C18/C25</f>
        <v>0.00448752468138575</v>
      </c>
      <c r="E18" s="35">
        <f>'14信合花苑'!D37</f>
        <v>5072.52</v>
      </c>
      <c r="F18" s="35">
        <f t="shared" si="0"/>
        <v>22.7630586968228</v>
      </c>
    </row>
    <row r="19" s="25" customFormat="1" customHeight="1" spans="1:6">
      <c r="A19" s="32">
        <v>15</v>
      </c>
      <c r="B19" s="33" t="str">
        <f>'15台台尔小区'!A1</f>
        <v>台台尔小区停车场经营成本测算表</v>
      </c>
      <c r="C19" s="36">
        <f>'15台台尔小区'!D6</f>
        <v>700</v>
      </c>
      <c r="D19" s="34">
        <f>C19/C25</f>
        <v>0.125650691078801</v>
      </c>
      <c r="E19" s="35">
        <f>'15台台尔小区'!D37</f>
        <v>535.061428571429</v>
      </c>
      <c r="F19" s="35">
        <f t="shared" si="0"/>
        <v>67.2308382696105</v>
      </c>
    </row>
    <row r="20" s="25" customFormat="1" customHeight="1" spans="1:6">
      <c r="A20" s="32">
        <v>16</v>
      </c>
      <c r="B20" s="33" t="str">
        <f>'16中和名居'!A1</f>
        <v>中和名居·滨水苑停车场经营成本测算表</v>
      </c>
      <c r="C20" s="36">
        <f>'16中和名居'!D6</f>
        <v>292</v>
      </c>
      <c r="D20" s="34">
        <f>C20/C25</f>
        <v>0.0524142882785855</v>
      </c>
      <c r="E20" s="35">
        <f>'16中和名居'!D37</f>
        <v>590.595890410959</v>
      </c>
      <c r="F20" s="35">
        <f t="shared" si="0"/>
        <v>30.9556632561479</v>
      </c>
    </row>
    <row r="21" customFormat="1" customHeight="1" spans="1:6">
      <c r="A21" s="32">
        <v>17</v>
      </c>
      <c r="B21" s="33" t="str">
        <f>'17龙泉花园小区'!A1</f>
        <v>龙泉花园小区停车场经营成本测算表</v>
      </c>
      <c r="C21" s="37">
        <f>'17龙泉花园小区'!D6</f>
        <v>130</v>
      </c>
      <c r="D21" s="34">
        <f>C21/C25</f>
        <v>0.0233351283432059</v>
      </c>
      <c r="E21" s="35">
        <f>'17龙泉花园小区'!D37</f>
        <v>1305.27692307692</v>
      </c>
      <c r="F21" s="35">
        <f t="shared" si="0"/>
        <v>30.4588045234248</v>
      </c>
    </row>
    <row r="22" s="25" customFormat="1" customHeight="1" spans="1:6">
      <c r="A22" s="32">
        <v>18</v>
      </c>
      <c r="B22" s="33" t="str">
        <f>'18财苑小区'!A1</f>
        <v>财苑小区停车场经营成本测算表</v>
      </c>
      <c r="C22" s="36">
        <f>'18财苑小区'!D6</f>
        <v>40</v>
      </c>
      <c r="D22" s="34">
        <f>C22/C25</f>
        <v>0.0071800394902172</v>
      </c>
      <c r="E22" s="35">
        <f>'18财苑小区'!D37</f>
        <v>3202.2</v>
      </c>
      <c r="F22" s="35">
        <f t="shared" si="0"/>
        <v>22.9919224555735</v>
      </c>
    </row>
    <row r="23" s="25" customFormat="1" customHeight="1" spans="1:6">
      <c r="A23" s="32">
        <v>19</v>
      </c>
      <c r="B23" s="33" t="str">
        <f>'19西周小区'!A1</f>
        <v>西周小区停车场经营成本测算表</v>
      </c>
      <c r="C23" s="36">
        <f>'19西周小区'!D6</f>
        <v>20</v>
      </c>
      <c r="D23" s="34">
        <f>C23/C25</f>
        <v>0.0035900197451086</v>
      </c>
      <c r="E23" s="35">
        <f>'19西周小区'!D37</f>
        <v>6315.1</v>
      </c>
      <c r="F23" s="35">
        <f t="shared" si="0"/>
        <v>22.6713336923353</v>
      </c>
    </row>
    <row r="24" s="25" customFormat="1" customHeight="1" spans="1:6">
      <c r="A24" s="32">
        <v>20</v>
      </c>
      <c r="B24" s="33" t="str">
        <f>'20唐韵C区'!A1</f>
        <v>唐韵C区停车场经营成本测算表</v>
      </c>
      <c r="C24" s="36">
        <f>'20唐韵C区'!D6</f>
        <v>147</v>
      </c>
      <c r="D24" s="34">
        <f>C24/C25</f>
        <v>0.0263866451265482</v>
      </c>
      <c r="E24" s="35">
        <f>'20唐韵C区'!D37</f>
        <v>3426.58503401361</v>
      </c>
      <c r="F24" s="35">
        <f t="shared" si="0"/>
        <v>90.4160832884581</v>
      </c>
    </row>
    <row r="25" s="25" customFormat="1" customHeight="1" spans="1:6">
      <c r="A25" s="32" t="s">
        <v>8</v>
      </c>
      <c r="B25" s="32"/>
      <c r="C25" s="36">
        <f>SUM(C5:C24)</f>
        <v>5571</v>
      </c>
      <c r="D25" s="34">
        <f>SUM(D5:D24)</f>
        <v>1</v>
      </c>
      <c r="E25" s="35">
        <f>SUM(E5:E23)</f>
        <v>29563.8480236639</v>
      </c>
      <c r="F25" s="35">
        <f>SUM(F5:F23)</f>
        <v>697.418416801292</v>
      </c>
    </row>
    <row r="26" s="25" customFormat="1" customHeight="1" spans="1:6">
      <c r="A26" s="22"/>
      <c r="B26" s="22"/>
      <c r="C26" s="22"/>
      <c r="D26" s="22"/>
      <c r="E26" s="22"/>
      <c r="F26" s="22"/>
    </row>
    <row r="27" s="25" customFormat="1" customHeight="1" spans="1:5">
      <c r="A27" s="38"/>
      <c r="B27" s="38"/>
      <c r="C27" s="38"/>
      <c r="D27" s="38"/>
      <c r="E27" s="38"/>
    </row>
  </sheetData>
  <mergeCells count="4">
    <mergeCell ref="A1:F1"/>
    <mergeCell ref="A25:B25"/>
    <mergeCell ref="A26:F26"/>
    <mergeCell ref="A2:F3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D32" sqref="D32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136</v>
      </c>
      <c r="B1" s="5"/>
      <c r="C1" s="5"/>
      <c r="D1" s="5"/>
      <c r="E1" s="5"/>
    </row>
    <row r="2" s="1" customFormat="1" ht="24" customHeight="1" spans="1:4">
      <c r="A2" s="6" t="s">
        <v>137</v>
      </c>
      <c r="B2" s="6"/>
      <c r="C2" s="4"/>
      <c r="D2" s="3"/>
    </row>
    <row r="3" s="1" customFormat="1" ht="20" customHeight="1" spans="1: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16</v>
      </c>
      <c r="B5" s="9">
        <v>1</v>
      </c>
      <c r="C5" s="9"/>
      <c r="D5" s="10"/>
      <c r="E5" s="11"/>
    </row>
    <row r="6" s="2" customFormat="1" ht="20" customHeight="1" spans="1:5">
      <c r="A6" s="12" t="s">
        <v>17</v>
      </c>
      <c r="B6" s="9">
        <v>2</v>
      </c>
      <c r="C6" s="9" t="s">
        <v>18</v>
      </c>
      <c r="D6" s="13">
        <v>77</v>
      </c>
      <c r="E6" s="14"/>
    </row>
    <row r="7" s="2" customFormat="1" ht="20" customHeight="1" spans="1:5">
      <c r="A7" s="12" t="s">
        <v>19</v>
      </c>
      <c r="B7" s="9">
        <v>3</v>
      </c>
      <c r="C7" s="9"/>
      <c r="D7" s="13"/>
      <c r="E7" s="14"/>
    </row>
    <row r="8" s="2" customFormat="1" ht="20" customHeight="1" spans="1:5">
      <c r="A8" s="12" t="s">
        <v>20</v>
      </c>
      <c r="B8" s="9">
        <v>4</v>
      </c>
      <c r="C8" s="13" t="s">
        <v>21</v>
      </c>
      <c r="D8" s="13">
        <v>1</v>
      </c>
      <c r="E8" s="14"/>
    </row>
    <row r="9" s="2" customFormat="1" ht="38" customHeight="1" spans="1:5">
      <c r="A9" s="12" t="s">
        <v>22</v>
      </c>
      <c r="B9" s="9">
        <v>5</v>
      </c>
      <c r="C9" s="13" t="s">
        <v>138</v>
      </c>
      <c r="D9" s="15"/>
      <c r="E9" s="16"/>
    </row>
    <row r="10" s="2" customFormat="1" ht="20" customHeight="1" spans="1:5">
      <c r="A10" s="8" t="s">
        <v>24</v>
      </c>
      <c r="B10" s="9"/>
      <c r="C10" s="17"/>
      <c r="D10" s="18">
        <f>D11+D12</f>
        <v>0</v>
      </c>
      <c r="E10" s="16"/>
    </row>
    <row r="11" s="2" customFormat="1" ht="51" customHeight="1" spans="1:5">
      <c r="A11" s="12" t="s">
        <v>25</v>
      </c>
      <c r="B11" s="9">
        <v>6</v>
      </c>
      <c r="C11" s="13" t="s">
        <v>129</v>
      </c>
      <c r="D11" s="13"/>
      <c r="E11" s="16"/>
    </row>
    <row r="12" s="2" customFormat="1" ht="38" customHeight="1" spans="1:5">
      <c r="A12" s="12" t="s">
        <v>27</v>
      </c>
      <c r="B12" s="9">
        <v>7</v>
      </c>
      <c r="C12" s="13" t="s">
        <v>28</v>
      </c>
      <c r="D12" s="13"/>
      <c r="E12" s="16"/>
    </row>
    <row r="13" s="2" customFormat="1" ht="20" customHeight="1" spans="1:5">
      <c r="A13" s="8" t="s">
        <v>29</v>
      </c>
      <c r="B13" s="9"/>
      <c r="C13" s="18"/>
      <c r="D13" s="17">
        <f>D14+D15+D16+D17+D18+D19</f>
        <v>115283</v>
      </c>
      <c r="E13" s="14"/>
    </row>
    <row r="14" s="2" customFormat="1" ht="55" customHeight="1" spans="1:5">
      <c r="A14" s="12" t="s">
        <v>30</v>
      </c>
      <c r="B14" s="9">
        <v>8</v>
      </c>
      <c r="C14" s="13" t="s">
        <v>139</v>
      </c>
      <c r="D14" s="13">
        <v>49500</v>
      </c>
      <c r="E14" s="14"/>
    </row>
    <row r="15" s="2" customFormat="1" ht="54" customHeight="1" spans="1:5">
      <c r="A15" s="12" t="s">
        <v>32</v>
      </c>
      <c r="B15" s="9">
        <v>9</v>
      </c>
      <c r="C15" s="13" t="s">
        <v>84</v>
      </c>
      <c r="D15" s="13">
        <v>24000</v>
      </c>
      <c r="E15" s="14"/>
    </row>
    <row r="16" s="2" customFormat="1" ht="38" customHeight="1" spans="1:5">
      <c r="A16" s="12" t="s">
        <v>34</v>
      </c>
      <c r="B16" s="9">
        <v>10</v>
      </c>
      <c r="C16" s="13" t="s">
        <v>140</v>
      </c>
      <c r="D16" s="13">
        <v>38583</v>
      </c>
      <c r="E16" s="14"/>
    </row>
    <row r="17" s="2" customFormat="1" ht="38" customHeight="1" spans="1:5">
      <c r="A17" s="12" t="s">
        <v>36</v>
      </c>
      <c r="B17" s="9">
        <v>11</v>
      </c>
      <c r="C17" s="13" t="s">
        <v>141</v>
      </c>
      <c r="D17" s="13">
        <v>2700</v>
      </c>
      <c r="E17" s="14"/>
    </row>
    <row r="18" s="2" customFormat="1" ht="38" customHeight="1" spans="1:5">
      <c r="A18" s="12" t="s">
        <v>38</v>
      </c>
      <c r="B18" s="9">
        <v>12</v>
      </c>
      <c r="C18" s="13" t="s">
        <v>39</v>
      </c>
      <c r="D18" s="13">
        <v>0</v>
      </c>
      <c r="E18" s="14"/>
    </row>
    <row r="19" s="2" customFormat="1" ht="38" customHeight="1" spans="1:5">
      <c r="A19" s="12" t="s">
        <v>40</v>
      </c>
      <c r="B19" s="9">
        <v>13</v>
      </c>
      <c r="C19" s="13" t="s">
        <v>142</v>
      </c>
      <c r="D19" s="13">
        <v>500</v>
      </c>
      <c r="E19" s="14"/>
    </row>
    <row r="20" s="2" customFormat="1" ht="20" customHeight="1" spans="1:5">
      <c r="A20" s="8" t="s">
        <v>42</v>
      </c>
      <c r="B20" s="9"/>
      <c r="C20" s="17"/>
      <c r="D20" s="17">
        <f>D21+D22+D23+D24+D25+D26+D27</f>
        <v>12999</v>
      </c>
      <c r="E20" s="14"/>
    </row>
    <row r="21" s="2" customFormat="1" ht="38" customHeight="1" spans="1:5">
      <c r="A21" s="12" t="s">
        <v>43</v>
      </c>
      <c r="B21" s="9">
        <v>14</v>
      </c>
      <c r="C21" s="13" t="s">
        <v>143</v>
      </c>
      <c r="D21" s="13">
        <v>1335</v>
      </c>
      <c r="E21" s="14"/>
    </row>
    <row r="22" s="1" customFormat="1" ht="38" customHeight="1" spans="1:6">
      <c r="A22" s="12" t="s">
        <v>45</v>
      </c>
      <c r="B22" s="9">
        <v>15</v>
      </c>
      <c r="C22" s="13" t="s">
        <v>144</v>
      </c>
      <c r="D22" s="13">
        <v>116</v>
      </c>
      <c r="E22" s="14"/>
      <c r="F22" s="2"/>
    </row>
    <row r="23" s="1" customFormat="1" ht="38" customHeight="1" spans="1:6">
      <c r="A23" s="12" t="s">
        <v>47</v>
      </c>
      <c r="B23" s="9">
        <v>16</v>
      </c>
      <c r="C23" s="13" t="s">
        <v>48</v>
      </c>
      <c r="D23" s="13">
        <v>5600</v>
      </c>
      <c r="E23" s="14"/>
      <c r="F23" s="2"/>
    </row>
    <row r="24" s="1" customFormat="1" ht="38" customHeight="1" spans="1:6">
      <c r="A24" s="12" t="s">
        <v>49</v>
      </c>
      <c r="B24" s="9">
        <v>17</v>
      </c>
      <c r="C24" s="13" t="s">
        <v>145</v>
      </c>
      <c r="D24" s="13">
        <v>4620</v>
      </c>
      <c r="E24" s="14"/>
      <c r="F24" s="2"/>
    </row>
    <row r="25" s="1" customFormat="1" ht="38" customHeight="1" spans="1:6">
      <c r="A25" s="12" t="s">
        <v>51</v>
      </c>
      <c r="B25" s="9">
        <v>18</v>
      </c>
      <c r="C25" s="13"/>
      <c r="D25" s="13">
        <v>0</v>
      </c>
      <c r="E25" s="14"/>
      <c r="F25" s="2"/>
    </row>
    <row r="26" s="1" customFormat="1" ht="38" customHeight="1" spans="1:6">
      <c r="A26" s="12" t="s">
        <v>52</v>
      </c>
      <c r="B26" s="9">
        <v>19</v>
      </c>
      <c r="C26" s="13" t="s">
        <v>78</v>
      </c>
      <c r="D26" s="13">
        <v>1200</v>
      </c>
      <c r="E26" s="14"/>
      <c r="F26" s="2"/>
    </row>
    <row r="27" s="1" customFormat="1" ht="38" customHeight="1" spans="1:6">
      <c r="A27" s="12" t="s">
        <v>54</v>
      </c>
      <c r="B27" s="9">
        <v>20</v>
      </c>
      <c r="C27" s="13" t="s">
        <v>146</v>
      </c>
      <c r="D27" s="13">
        <v>128</v>
      </c>
      <c r="E27" s="14"/>
      <c r="F27" s="2"/>
    </row>
    <row r="28" s="2" customFormat="1" ht="20" customHeight="1" spans="1:5">
      <c r="A28" s="8" t="s">
        <v>56</v>
      </c>
      <c r="B28" s="9"/>
      <c r="C28" s="18"/>
      <c r="D28" s="17">
        <f>D29+D30</f>
        <v>3925</v>
      </c>
      <c r="E28" s="14"/>
    </row>
    <row r="29" s="1" customFormat="1" ht="38" customHeight="1" spans="1:6">
      <c r="A29" s="12" t="s">
        <v>57</v>
      </c>
      <c r="B29" s="9">
        <v>21</v>
      </c>
      <c r="C29" s="13" t="s">
        <v>147</v>
      </c>
      <c r="D29" s="13">
        <v>2770</v>
      </c>
      <c r="E29" s="14"/>
      <c r="F29" s="2"/>
    </row>
    <row r="30" s="1" customFormat="1" ht="38" customHeight="1" spans="1:6">
      <c r="A30" s="12" t="s">
        <v>59</v>
      </c>
      <c r="B30" s="9">
        <v>22</v>
      </c>
      <c r="C30" s="13" t="s">
        <v>148</v>
      </c>
      <c r="D30" s="13">
        <v>1155</v>
      </c>
      <c r="E30" s="14"/>
      <c r="F30" s="2"/>
    </row>
    <row r="31" s="1" customFormat="1" ht="20" customHeight="1" spans="1:6">
      <c r="A31" s="8" t="s">
        <v>61</v>
      </c>
      <c r="B31" s="18"/>
      <c r="C31" s="18" t="s">
        <v>62</v>
      </c>
      <c r="D31" s="19">
        <v>0</v>
      </c>
      <c r="E31" s="14"/>
      <c r="F31" s="2"/>
    </row>
    <row r="32" s="1" customFormat="1" ht="20" customHeight="1" spans="1:6">
      <c r="A32" s="8" t="s">
        <v>63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64</v>
      </c>
      <c r="B33" s="9">
        <v>23</v>
      </c>
      <c r="C33" s="20" t="s">
        <v>65</v>
      </c>
      <c r="D33" s="13"/>
      <c r="E33" s="14"/>
      <c r="F33" s="2"/>
    </row>
    <row r="34" s="1" customFormat="1" ht="38" customHeight="1" spans="1:6">
      <c r="A34" s="12" t="s">
        <v>66</v>
      </c>
      <c r="B34" s="9">
        <v>24</v>
      </c>
      <c r="C34" s="21"/>
      <c r="D34" s="13"/>
      <c r="E34" s="14"/>
      <c r="F34" s="2"/>
    </row>
    <row r="35" s="1" customFormat="1" ht="61" customHeight="1" spans="1:6">
      <c r="A35" s="8" t="s">
        <v>67</v>
      </c>
      <c r="B35" s="18"/>
      <c r="C35" s="13" t="s">
        <v>68</v>
      </c>
      <c r="D35" s="19">
        <f>D31*0.25*0.2</f>
        <v>0</v>
      </c>
      <c r="E35" s="14"/>
      <c r="F35" s="2"/>
    </row>
    <row r="36" s="2" customFormat="1" ht="20" customHeight="1" spans="1:5">
      <c r="A36" s="8" t="s">
        <v>69</v>
      </c>
      <c r="B36" s="9"/>
      <c r="C36" s="13"/>
      <c r="D36" s="19">
        <f>D35+D32+D28+D20+D13+D10</f>
        <v>132207</v>
      </c>
      <c r="E36" s="14"/>
    </row>
    <row r="37" s="2" customFormat="1" ht="26" customHeight="1" spans="1:5">
      <c r="A37" s="8" t="s">
        <v>70</v>
      </c>
      <c r="B37" s="9"/>
      <c r="C37" s="18"/>
      <c r="D37" s="19">
        <f>D36/D6</f>
        <v>1716.97402597403</v>
      </c>
      <c r="E37" s="14"/>
    </row>
    <row r="38" s="1" customFormat="1" ht="20" customHeight="1" spans="1:4">
      <c r="A38" s="22"/>
      <c r="B38" s="22"/>
      <c r="C38" s="22"/>
      <c r="D38" s="22"/>
    </row>
    <row r="39" s="1" customFormat="1" spans="1:4">
      <c r="A39" s="22"/>
      <c r="B39" s="22"/>
      <c r="C39" s="22"/>
      <c r="D39" s="22"/>
    </row>
    <row r="40" s="1" customFormat="1" spans="1:4">
      <c r="A40" s="23"/>
      <c r="B40" s="3"/>
      <c r="C40" s="4"/>
      <c r="D40" s="3"/>
    </row>
  </sheetData>
  <mergeCells count="9">
    <mergeCell ref="A1:E1"/>
    <mergeCell ref="A2:C2"/>
    <mergeCell ref="A3:A4"/>
    <mergeCell ref="B3:B4"/>
    <mergeCell ref="C3:C4"/>
    <mergeCell ref="C33:C34"/>
    <mergeCell ref="D3:D4"/>
    <mergeCell ref="E3:E4"/>
    <mergeCell ref="A38:D39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D32" sqref="D32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149</v>
      </c>
      <c r="B1" s="5"/>
      <c r="C1" s="5"/>
      <c r="D1" s="5"/>
      <c r="E1" s="5"/>
    </row>
    <row r="2" s="1" customFormat="1" ht="24" customHeight="1" spans="1:4">
      <c r="A2" s="6" t="s">
        <v>150</v>
      </c>
      <c r="B2" s="6"/>
      <c r="C2" s="4"/>
      <c r="D2" s="3"/>
    </row>
    <row r="3" s="1" customFormat="1" ht="20" customHeight="1" spans="1: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16</v>
      </c>
      <c r="B5" s="9">
        <v>1</v>
      </c>
      <c r="C5" s="9"/>
      <c r="D5" s="10"/>
      <c r="E5" s="11"/>
    </row>
    <row r="6" s="2" customFormat="1" ht="20" customHeight="1" spans="1:5">
      <c r="A6" s="12" t="s">
        <v>17</v>
      </c>
      <c r="B6" s="9">
        <v>2</v>
      </c>
      <c r="C6" s="9" t="s">
        <v>18</v>
      </c>
      <c r="D6" s="13">
        <v>380</v>
      </c>
      <c r="E6" s="14"/>
    </row>
    <row r="7" s="2" customFormat="1" ht="20" customHeight="1" spans="1:5">
      <c r="A7" s="12" t="s">
        <v>19</v>
      </c>
      <c r="B7" s="9">
        <v>3</v>
      </c>
      <c r="C7" s="9"/>
      <c r="D7" s="13"/>
      <c r="E7" s="14"/>
    </row>
    <row r="8" s="2" customFormat="1" ht="20" customHeight="1" spans="1:5">
      <c r="A8" s="12" t="s">
        <v>20</v>
      </c>
      <c r="B8" s="9">
        <v>4</v>
      </c>
      <c r="C8" s="13" t="s">
        <v>21</v>
      </c>
      <c r="D8" s="13">
        <v>1</v>
      </c>
      <c r="E8" s="14"/>
    </row>
    <row r="9" s="2" customFormat="1" ht="38" customHeight="1" spans="1:5">
      <c r="A9" s="12" t="s">
        <v>22</v>
      </c>
      <c r="B9" s="9">
        <v>5</v>
      </c>
      <c r="C9" s="13" t="s">
        <v>23</v>
      </c>
      <c r="D9" s="15"/>
      <c r="E9" s="16"/>
    </row>
    <row r="10" s="2" customFormat="1" ht="20" customHeight="1" spans="1:5">
      <c r="A10" s="8" t="s">
        <v>24</v>
      </c>
      <c r="B10" s="9"/>
      <c r="C10" s="17"/>
      <c r="D10" s="18">
        <f>D11+D12</f>
        <v>0</v>
      </c>
      <c r="E10" s="16"/>
    </row>
    <row r="11" s="2" customFormat="1" ht="51" customHeight="1" spans="1:5">
      <c r="A11" s="12" t="s">
        <v>25</v>
      </c>
      <c r="B11" s="9">
        <v>6</v>
      </c>
      <c r="C11" s="13" t="s">
        <v>129</v>
      </c>
      <c r="D11" s="13"/>
      <c r="E11" s="16"/>
    </row>
    <row r="12" s="2" customFormat="1" ht="38" customHeight="1" spans="1:5">
      <c r="A12" s="12" t="s">
        <v>27</v>
      </c>
      <c r="B12" s="9">
        <v>7</v>
      </c>
      <c r="C12" s="13" t="s">
        <v>28</v>
      </c>
      <c r="D12" s="13"/>
      <c r="E12" s="16"/>
    </row>
    <row r="13" s="2" customFormat="1" ht="20" customHeight="1" spans="1:5">
      <c r="A13" s="8" t="s">
        <v>29</v>
      </c>
      <c r="B13" s="9"/>
      <c r="C13" s="18"/>
      <c r="D13" s="17">
        <f>D14+D15+D16+D17+D18+D19</f>
        <v>151947</v>
      </c>
      <c r="E13" s="14"/>
    </row>
    <row r="14" s="2" customFormat="1" ht="55" customHeight="1" spans="1:5">
      <c r="A14" s="12" t="s">
        <v>30</v>
      </c>
      <c r="B14" s="9">
        <v>8</v>
      </c>
      <c r="C14" s="13" t="s">
        <v>73</v>
      </c>
      <c r="D14" s="13">
        <v>66000</v>
      </c>
      <c r="E14" s="14"/>
    </row>
    <row r="15" s="2" customFormat="1" ht="54" customHeight="1" spans="1:5">
      <c r="A15" s="12" t="s">
        <v>32</v>
      </c>
      <c r="B15" s="9">
        <v>9</v>
      </c>
      <c r="C15" s="13" t="s">
        <v>74</v>
      </c>
      <c r="D15" s="13">
        <v>37200</v>
      </c>
      <c r="E15" s="14"/>
    </row>
    <row r="16" s="2" customFormat="1" ht="38" customHeight="1" spans="1:5">
      <c r="A16" s="12" t="s">
        <v>34</v>
      </c>
      <c r="B16" s="9">
        <v>10</v>
      </c>
      <c r="C16" s="13" t="s">
        <v>35</v>
      </c>
      <c r="D16" s="13">
        <v>45014</v>
      </c>
      <c r="E16" s="14"/>
    </row>
    <row r="17" s="2" customFormat="1" ht="38" customHeight="1" spans="1:5">
      <c r="A17" s="12" t="s">
        <v>36</v>
      </c>
      <c r="B17" s="9">
        <v>11</v>
      </c>
      <c r="C17" s="13" t="s">
        <v>37</v>
      </c>
      <c r="D17" s="13">
        <v>3150</v>
      </c>
      <c r="E17" s="14"/>
    </row>
    <row r="18" s="2" customFormat="1" ht="38" customHeight="1" spans="1:5">
      <c r="A18" s="12" t="s">
        <v>38</v>
      </c>
      <c r="B18" s="9">
        <v>12</v>
      </c>
      <c r="C18" s="13" t="s">
        <v>39</v>
      </c>
      <c r="D18" s="13">
        <v>0</v>
      </c>
      <c r="E18" s="14"/>
    </row>
    <row r="19" s="2" customFormat="1" ht="38" customHeight="1" spans="1:5">
      <c r="A19" s="12" t="s">
        <v>40</v>
      </c>
      <c r="B19" s="9">
        <v>13</v>
      </c>
      <c r="C19" s="13" t="s">
        <v>41</v>
      </c>
      <c r="D19" s="13">
        <v>583</v>
      </c>
      <c r="E19" s="14"/>
    </row>
    <row r="20" s="2" customFormat="1" ht="20" customHeight="1" spans="1:5">
      <c r="A20" s="8" t="s">
        <v>42</v>
      </c>
      <c r="B20" s="9"/>
      <c r="C20" s="17"/>
      <c r="D20" s="17">
        <f>D21+D22+D23+D24+D25+D26+D27</f>
        <v>36971</v>
      </c>
      <c r="E20" s="14"/>
    </row>
    <row r="21" s="2" customFormat="1" ht="38" customHeight="1" spans="1:5">
      <c r="A21" s="12" t="s">
        <v>43</v>
      </c>
      <c r="B21" s="9">
        <v>14</v>
      </c>
      <c r="C21" s="13" t="s">
        <v>151</v>
      </c>
      <c r="D21" s="13">
        <v>6587</v>
      </c>
      <c r="E21" s="14"/>
    </row>
    <row r="22" s="1" customFormat="1" ht="38" customHeight="1" spans="1:6">
      <c r="A22" s="12" t="s">
        <v>45</v>
      </c>
      <c r="B22" s="9">
        <v>15</v>
      </c>
      <c r="C22" s="13" t="s">
        <v>152</v>
      </c>
      <c r="D22" s="13">
        <v>176</v>
      </c>
      <c r="E22" s="14"/>
      <c r="F22" s="2"/>
    </row>
    <row r="23" s="1" customFormat="1" ht="38" customHeight="1" spans="1:6">
      <c r="A23" s="12" t="s">
        <v>47</v>
      </c>
      <c r="B23" s="9">
        <v>16</v>
      </c>
      <c r="C23" s="13" t="s">
        <v>48</v>
      </c>
      <c r="D23" s="13">
        <v>5600</v>
      </c>
      <c r="E23" s="14"/>
      <c r="F23" s="2"/>
    </row>
    <row r="24" s="1" customFormat="1" ht="38" customHeight="1" spans="1:6">
      <c r="A24" s="12" t="s">
        <v>49</v>
      </c>
      <c r="B24" s="9">
        <v>17</v>
      </c>
      <c r="C24" s="13" t="s">
        <v>153</v>
      </c>
      <c r="D24" s="13">
        <v>22800</v>
      </c>
      <c r="E24" s="14"/>
      <c r="F24" s="2"/>
    </row>
    <row r="25" s="1" customFormat="1" ht="38" customHeight="1" spans="1:6">
      <c r="A25" s="12" t="s">
        <v>51</v>
      </c>
      <c r="B25" s="9">
        <v>18</v>
      </c>
      <c r="C25" s="13"/>
      <c r="D25" s="13">
        <v>0</v>
      </c>
      <c r="E25" s="14"/>
      <c r="F25" s="2"/>
    </row>
    <row r="26" s="1" customFormat="1" ht="38" customHeight="1" spans="1:6">
      <c r="A26" s="12" t="s">
        <v>52</v>
      </c>
      <c r="B26" s="9">
        <v>19</v>
      </c>
      <c r="C26" s="13" t="s">
        <v>78</v>
      </c>
      <c r="D26" s="13">
        <v>1200</v>
      </c>
      <c r="E26" s="14"/>
      <c r="F26" s="2"/>
    </row>
    <row r="27" s="1" customFormat="1" ht="38" customHeight="1" spans="1:6">
      <c r="A27" s="12" t="s">
        <v>54</v>
      </c>
      <c r="B27" s="9">
        <v>20</v>
      </c>
      <c r="C27" s="13" t="s">
        <v>154</v>
      </c>
      <c r="D27" s="13">
        <v>608</v>
      </c>
      <c r="E27" s="14"/>
      <c r="F27" s="2"/>
    </row>
    <row r="28" s="2" customFormat="1" ht="20" customHeight="1" spans="1:5">
      <c r="A28" s="8" t="s">
        <v>56</v>
      </c>
      <c r="B28" s="9"/>
      <c r="C28" s="18"/>
      <c r="D28" s="17">
        <f>D29+D30</f>
        <v>11500</v>
      </c>
      <c r="E28" s="14"/>
    </row>
    <row r="29" s="1" customFormat="1" ht="38" customHeight="1" spans="1:6">
      <c r="A29" s="12" t="s">
        <v>57</v>
      </c>
      <c r="B29" s="9">
        <v>21</v>
      </c>
      <c r="C29" s="13" t="s">
        <v>155</v>
      </c>
      <c r="D29" s="13">
        <v>5800</v>
      </c>
      <c r="E29" s="14"/>
      <c r="F29" s="2"/>
    </row>
    <row r="30" s="1" customFormat="1" ht="38" customHeight="1" spans="1:6">
      <c r="A30" s="12" t="s">
        <v>59</v>
      </c>
      <c r="B30" s="9">
        <v>22</v>
      </c>
      <c r="C30" s="13" t="s">
        <v>156</v>
      </c>
      <c r="D30" s="13">
        <v>5700</v>
      </c>
      <c r="E30" s="14"/>
      <c r="F30" s="2"/>
    </row>
    <row r="31" s="1" customFormat="1" ht="20" customHeight="1" spans="1:6">
      <c r="A31" s="8" t="s">
        <v>61</v>
      </c>
      <c r="B31" s="18"/>
      <c r="C31" s="18" t="s">
        <v>62</v>
      </c>
      <c r="D31" s="19">
        <v>0</v>
      </c>
      <c r="E31" s="14"/>
      <c r="F31" s="2"/>
    </row>
    <row r="32" s="1" customFormat="1" ht="20" customHeight="1" spans="1:6">
      <c r="A32" s="8" t="s">
        <v>63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64</v>
      </c>
      <c r="B33" s="9">
        <v>23</v>
      </c>
      <c r="C33" s="20" t="s">
        <v>65</v>
      </c>
      <c r="D33" s="13"/>
      <c r="E33" s="14"/>
      <c r="F33" s="2"/>
    </row>
    <row r="34" s="1" customFormat="1" ht="38" customHeight="1" spans="1:6">
      <c r="A34" s="12" t="s">
        <v>66</v>
      </c>
      <c r="B34" s="9">
        <v>24</v>
      </c>
      <c r="C34" s="21"/>
      <c r="D34" s="13"/>
      <c r="E34" s="14"/>
      <c r="F34" s="2"/>
    </row>
    <row r="35" s="1" customFormat="1" ht="61" customHeight="1" spans="1:6">
      <c r="A35" s="8" t="s">
        <v>67</v>
      </c>
      <c r="B35" s="18"/>
      <c r="C35" s="13" t="s">
        <v>68</v>
      </c>
      <c r="D35" s="19">
        <f>D31*0.25*0.2</f>
        <v>0</v>
      </c>
      <c r="E35" s="14"/>
      <c r="F35" s="2"/>
    </row>
    <row r="36" s="2" customFormat="1" ht="20" customHeight="1" spans="1:5">
      <c r="A36" s="8" t="s">
        <v>69</v>
      </c>
      <c r="B36" s="9"/>
      <c r="C36" s="13"/>
      <c r="D36" s="19">
        <f>D35+D32+D28+D20+D13+D10</f>
        <v>200418</v>
      </c>
      <c r="E36" s="14"/>
    </row>
    <row r="37" s="2" customFormat="1" ht="26" customHeight="1" spans="1:5">
      <c r="A37" s="8" t="s">
        <v>70</v>
      </c>
      <c r="B37" s="9"/>
      <c r="C37" s="18"/>
      <c r="D37" s="19">
        <f>D36/D6</f>
        <v>527.415789473684</v>
      </c>
      <c r="E37" s="14"/>
    </row>
    <row r="38" s="1" customFormat="1" ht="20" customHeight="1" spans="1:4">
      <c r="A38" s="22"/>
      <c r="B38" s="22"/>
      <c r="C38" s="22"/>
      <c r="D38" s="22"/>
    </row>
    <row r="39" s="1" customFormat="1" spans="1:4">
      <c r="A39" s="22"/>
      <c r="B39" s="22"/>
      <c r="C39" s="22"/>
      <c r="D39" s="22"/>
    </row>
    <row r="40" s="1" customFormat="1" spans="1:4">
      <c r="A40" s="23"/>
      <c r="B40" s="3"/>
      <c r="C40" s="4"/>
      <c r="D40" s="3"/>
    </row>
  </sheetData>
  <mergeCells count="9">
    <mergeCell ref="A1:E1"/>
    <mergeCell ref="A2:C2"/>
    <mergeCell ref="A3:A4"/>
    <mergeCell ref="B3:B4"/>
    <mergeCell ref="C3:C4"/>
    <mergeCell ref="C33:C34"/>
    <mergeCell ref="D3:D4"/>
    <mergeCell ref="E3:E4"/>
    <mergeCell ref="A38:D39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A29" workbookViewId="0">
      <selection activeCell="D32" sqref="D32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157</v>
      </c>
      <c r="B1" s="5"/>
      <c r="C1" s="5"/>
      <c r="D1" s="5"/>
      <c r="E1" s="5"/>
    </row>
    <row r="2" s="1" customFormat="1" ht="24" customHeight="1" spans="1:4">
      <c r="A2" s="6" t="s">
        <v>158</v>
      </c>
      <c r="B2" s="6"/>
      <c r="C2" s="4"/>
      <c r="D2" s="3"/>
    </row>
    <row r="3" s="1" customFormat="1" ht="20" customHeight="1" spans="1: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16</v>
      </c>
      <c r="B5" s="9">
        <v>1</v>
      </c>
      <c r="C5" s="9"/>
      <c r="D5" s="10"/>
      <c r="E5" s="11"/>
    </row>
    <row r="6" s="2" customFormat="1" ht="20" customHeight="1" spans="1:5">
      <c r="A6" s="12" t="s">
        <v>17</v>
      </c>
      <c r="B6" s="9">
        <v>2</v>
      </c>
      <c r="C6" s="9" t="s">
        <v>18</v>
      </c>
      <c r="D6" s="13">
        <v>194</v>
      </c>
      <c r="E6" s="14"/>
    </row>
    <row r="7" s="2" customFormat="1" ht="20" customHeight="1" spans="1:5">
      <c r="A7" s="12" t="s">
        <v>19</v>
      </c>
      <c r="B7" s="9">
        <v>3</v>
      </c>
      <c r="C7" s="9"/>
      <c r="D7" s="13"/>
      <c r="E7" s="14"/>
    </row>
    <row r="8" s="2" customFormat="1" ht="20" customHeight="1" spans="1:5">
      <c r="A8" s="12" t="s">
        <v>20</v>
      </c>
      <c r="B8" s="9">
        <v>4</v>
      </c>
      <c r="C8" s="13" t="s">
        <v>21</v>
      </c>
      <c r="D8" s="13">
        <v>1</v>
      </c>
      <c r="E8" s="14"/>
    </row>
    <row r="9" s="2" customFormat="1" ht="38" customHeight="1" spans="1:5">
      <c r="A9" s="12" t="s">
        <v>22</v>
      </c>
      <c r="B9" s="9">
        <v>5</v>
      </c>
      <c r="C9" s="13" t="s">
        <v>23</v>
      </c>
      <c r="D9" s="15"/>
      <c r="E9" s="16"/>
    </row>
    <row r="10" s="2" customFormat="1" ht="20" customHeight="1" spans="1:5">
      <c r="A10" s="8" t="s">
        <v>24</v>
      </c>
      <c r="B10" s="9"/>
      <c r="C10" s="17"/>
      <c r="D10" s="18">
        <f>D11+D12</f>
        <v>0</v>
      </c>
      <c r="E10" s="16"/>
    </row>
    <row r="11" s="2" customFormat="1" ht="51" customHeight="1" spans="1:5">
      <c r="A11" s="12" t="s">
        <v>25</v>
      </c>
      <c r="B11" s="9">
        <v>6</v>
      </c>
      <c r="C11" s="13" t="s">
        <v>129</v>
      </c>
      <c r="D11" s="13"/>
      <c r="E11" s="16"/>
    </row>
    <row r="12" s="2" customFormat="1" ht="38" customHeight="1" spans="1:5">
      <c r="A12" s="12" t="s">
        <v>27</v>
      </c>
      <c r="B12" s="9">
        <v>7</v>
      </c>
      <c r="C12" s="13" t="s">
        <v>28</v>
      </c>
      <c r="D12" s="13"/>
      <c r="E12" s="16"/>
    </row>
    <row r="13" s="2" customFormat="1" ht="20" customHeight="1" spans="1:5">
      <c r="A13" s="8" t="s">
        <v>29</v>
      </c>
      <c r="B13" s="9"/>
      <c r="C13" s="18"/>
      <c r="D13" s="17">
        <f>D14+D15+D16+D17+D18+D19</f>
        <v>138747</v>
      </c>
      <c r="E13" s="14"/>
    </row>
    <row r="14" s="2" customFormat="1" ht="55" customHeight="1" spans="1:5">
      <c r="A14" s="12" t="s">
        <v>30</v>
      </c>
      <c r="B14" s="9">
        <v>8</v>
      </c>
      <c r="C14" s="13" t="s">
        <v>73</v>
      </c>
      <c r="D14" s="13">
        <v>66000</v>
      </c>
      <c r="E14" s="14"/>
    </row>
    <row r="15" s="2" customFormat="1" ht="54" customHeight="1" spans="1:5">
      <c r="A15" s="12" t="s">
        <v>32</v>
      </c>
      <c r="B15" s="9">
        <v>9</v>
      </c>
      <c r="C15" s="13" t="s">
        <v>84</v>
      </c>
      <c r="D15" s="13">
        <v>24000</v>
      </c>
      <c r="E15" s="14"/>
    </row>
    <row r="16" s="2" customFormat="1" ht="38" customHeight="1" spans="1:5">
      <c r="A16" s="12" t="s">
        <v>34</v>
      </c>
      <c r="B16" s="9">
        <v>10</v>
      </c>
      <c r="C16" s="13" t="s">
        <v>35</v>
      </c>
      <c r="D16" s="13">
        <v>45014</v>
      </c>
      <c r="E16" s="14"/>
    </row>
    <row r="17" s="2" customFormat="1" ht="38" customHeight="1" spans="1:5">
      <c r="A17" s="12" t="s">
        <v>36</v>
      </c>
      <c r="B17" s="9">
        <v>11</v>
      </c>
      <c r="C17" s="13" t="s">
        <v>37</v>
      </c>
      <c r="D17" s="13">
        <v>3150</v>
      </c>
      <c r="E17" s="14"/>
    </row>
    <row r="18" s="2" customFormat="1" ht="38" customHeight="1" spans="1:5">
      <c r="A18" s="12" t="s">
        <v>38</v>
      </c>
      <c r="B18" s="9">
        <v>12</v>
      </c>
      <c r="C18" s="13" t="s">
        <v>39</v>
      </c>
      <c r="D18" s="13">
        <v>0</v>
      </c>
      <c r="E18" s="14"/>
    </row>
    <row r="19" s="2" customFormat="1" ht="38" customHeight="1" spans="1:5">
      <c r="A19" s="12" t="s">
        <v>40</v>
      </c>
      <c r="B19" s="9">
        <v>13</v>
      </c>
      <c r="C19" s="13" t="s">
        <v>41</v>
      </c>
      <c r="D19" s="13">
        <v>583</v>
      </c>
      <c r="E19" s="14"/>
    </row>
    <row r="20" s="2" customFormat="1" ht="20" customHeight="1" spans="1:5">
      <c r="A20" s="8" t="s">
        <v>42</v>
      </c>
      <c r="B20" s="9"/>
      <c r="C20" s="17"/>
      <c r="D20" s="17">
        <f>D21+D22+D23+D24+D25+D26+D27</f>
        <v>22263</v>
      </c>
      <c r="E20" s="14"/>
    </row>
    <row r="21" s="2" customFormat="1" ht="38" customHeight="1" spans="1:5">
      <c r="A21" s="12" t="s">
        <v>43</v>
      </c>
      <c r="B21" s="9">
        <v>14</v>
      </c>
      <c r="C21" s="13" t="s">
        <v>159</v>
      </c>
      <c r="D21" s="13">
        <v>3363</v>
      </c>
      <c r="E21" s="14"/>
    </row>
    <row r="22" s="1" customFormat="1" ht="38" customHeight="1" spans="1:6">
      <c r="A22" s="12" t="s">
        <v>45</v>
      </c>
      <c r="B22" s="9">
        <v>15</v>
      </c>
      <c r="C22" s="13" t="s">
        <v>160</v>
      </c>
      <c r="D22" s="13">
        <v>140</v>
      </c>
      <c r="E22" s="14"/>
      <c r="F22" s="2"/>
    </row>
    <row r="23" s="1" customFormat="1" ht="38" customHeight="1" spans="1:6">
      <c r="A23" s="12" t="s">
        <v>47</v>
      </c>
      <c r="B23" s="9">
        <v>16</v>
      </c>
      <c r="C23" s="13" t="s">
        <v>48</v>
      </c>
      <c r="D23" s="13">
        <v>5600</v>
      </c>
      <c r="E23" s="14"/>
      <c r="F23" s="2"/>
    </row>
    <row r="24" s="1" customFormat="1" ht="38" customHeight="1" spans="1:6">
      <c r="A24" s="12" t="s">
        <v>49</v>
      </c>
      <c r="B24" s="9">
        <v>17</v>
      </c>
      <c r="C24" s="13" t="s">
        <v>161</v>
      </c>
      <c r="D24" s="13">
        <v>11640</v>
      </c>
      <c r="E24" s="14"/>
      <c r="F24" s="2"/>
    </row>
    <row r="25" s="1" customFormat="1" ht="38" customHeight="1" spans="1:6">
      <c r="A25" s="12" t="s">
        <v>51</v>
      </c>
      <c r="B25" s="9">
        <v>18</v>
      </c>
      <c r="C25" s="13"/>
      <c r="D25" s="13">
        <v>0</v>
      </c>
      <c r="E25" s="14"/>
      <c r="F25" s="2"/>
    </row>
    <row r="26" s="1" customFormat="1" ht="38" customHeight="1" spans="1:6">
      <c r="A26" s="12" t="s">
        <v>52</v>
      </c>
      <c r="B26" s="9">
        <v>19</v>
      </c>
      <c r="C26" s="13" t="s">
        <v>78</v>
      </c>
      <c r="D26" s="13">
        <v>1200</v>
      </c>
      <c r="E26" s="14"/>
      <c r="F26" s="2"/>
    </row>
    <row r="27" s="1" customFormat="1" ht="38" customHeight="1" spans="1:6">
      <c r="A27" s="12" t="s">
        <v>54</v>
      </c>
      <c r="B27" s="9">
        <v>20</v>
      </c>
      <c r="C27" s="13" t="s">
        <v>162</v>
      </c>
      <c r="D27" s="13">
        <v>320</v>
      </c>
      <c r="E27" s="14"/>
      <c r="F27" s="2"/>
    </row>
    <row r="28" s="2" customFormat="1" ht="20" customHeight="1" spans="1:5">
      <c r="A28" s="8" t="s">
        <v>56</v>
      </c>
      <c r="B28" s="9"/>
      <c r="C28" s="18"/>
      <c r="D28" s="17">
        <f>D29+D30</f>
        <v>6850</v>
      </c>
      <c r="E28" s="14"/>
    </row>
    <row r="29" s="1" customFormat="1" ht="38" customHeight="1" spans="1:6">
      <c r="A29" s="12" t="s">
        <v>57</v>
      </c>
      <c r="B29" s="9">
        <v>21</v>
      </c>
      <c r="C29" s="13" t="s">
        <v>163</v>
      </c>
      <c r="D29" s="13">
        <v>3940</v>
      </c>
      <c r="E29" s="14"/>
      <c r="F29" s="2"/>
    </row>
    <row r="30" s="1" customFormat="1" ht="38" customHeight="1" spans="1:6">
      <c r="A30" s="12" t="s">
        <v>59</v>
      </c>
      <c r="B30" s="9">
        <v>22</v>
      </c>
      <c r="C30" s="13" t="s">
        <v>164</v>
      </c>
      <c r="D30" s="13">
        <v>2910</v>
      </c>
      <c r="E30" s="14"/>
      <c r="F30" s="2"/>
    </row>
    <row r="31" s="1" customFormat="1" ht="20" customHeight="1" spans="1:6">
      <c r="A31" s="8" t="s">
        <v>61</v>
      </c>
      <c r="B31" s="18"/>
      <c r="C31" s="18" t="s">
        <v>62</v>
      </c>
      <c r="D31" s="19">
        <v>0</v>
      </c>
      <c r="E31" s="14"/>
      <c r="F31" s="2"/>
    </row>
    <row r="32" s="1" customFormat="1" ht="20" customHeight="1" spans="1:6">
      <c r="A32" s="8" t="s">
        <v>63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64</v>
      </c>
      <c r="B33" s="9">
        <v>23</v>
      </c>
      <c r="C33" s="20" t="s">
        <v>65</v>
      </c>
      <c r="D33" s="13"/>
      <c r="E33" s="14"/>
      <c r="F33" s="2"/>
    </row>
    <row r="34" s="1" customFormat="1" ht="38" customHeight="1" spans="1:6">
      <c r="A34" s="12" t="s">
        <v>66</v>
      </c>
      <c r="B34" s="9">
        <v>24</v>
      </c>
      <c r="C34" s="21"/>
      <c r="D34" s="13"/>
      <c r="E34" s="14"/>
      <c r="F34" s="2"/>
    </row>
    <row r="35" s="1" customFormat="1" ht="61" customHeight="1" spans="1:6">
      <c r="A35" s="8" t="s">
        <v>67</v>
      </c>
      <c r="B35" s="18"/>
      <c r="C35" s="13" t="s">
        <v>68</v>
      </c>
      <c r="D35" s="19">
        <f>D31*0.25*0.2</f>
        <v>0</v>
      </c>
      <c r="E35" s="14"/>
      <c r="F35" s="2"/>
    </row>
    <row r="36" s="2" customFormat="1" ht="20" customHeight="1" spans="1:5">
      <c r="A36" s="8" t="s">
        <v>69</v>
      </c>
      <c r="B36" s="9"/>
      <c r="C36" s="13"/>
      <c r="D36" s="19">
        <f>D35+D32+D28+D20+D13+D10</f>
        <v>167860</v>
      </c>
      <c r="E36" s="14"/>
    </row>
    <row r="37" s="2" customFormat="1" ht="26" customHeight="1" spans="1:5">
      <c r="A37" s="8" t="s">
        <v>70</v>
      </c>
      <c r="B37" s="9"/>
      <c r="C37" s="18"/>
      <c r="D37" s="19">
        <f>D36/D6</f>
        <v>865.257731958763</v>
      </c>
      <c r="E37" s="14"/>
    </row>
    <row r="38" s="1" customFormat="1" ht="20" customHeight="1" spans="1:4">
      <c r="A38" s="22"/>
      <c r="B38" s="22"/>
      <c r="C38" s="22"/>
      <c r="D38" s="22"/>
    </row>
    <row r="39" s="1" customFormat="1" spans="1:4">
      <c r="A39" s="22"/>
      <c r="B39" s="22"/>
      <c r="C39" s="22"/>
      <c r="D39" s="22"/>
    </row>
    <row r="40" s="1" customFormat="1" spans="1:4">
      <c r="A40" s="23"/>
      <c r="B40" s="3"/>
      <c r="C40" s="4"/>
      <c r="D40" s="3"/>
    </row>
  </sheetData>
  <mergeCells count="9">
    <mergeCell ref="A1:E1"/>
    <mergeCell ref="A2:C2"/>
    <mergeCell ref="A3:A4"/>
    <mergeCell ref="B3:B4"/>
    <mergeCell ref="C3:C4"/>
    <mergeCell ref="C33:C34"/>
    <mergeCell ref="D3:D4"/>
    <mergeCell ref="E3:E4"/>
    <mergeCell ref="A38:D39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A28" workbookViewId="0">
      <selection activeCell="D32" sqref="D32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165</v>
      </c>
      <c r="B1" s="5"/>
      <c r="C1" s="5"/>
      <c r="D1" s="5"/>
      <c r="E1" s="5"/>
    </row>
    <row r="2" s="1" customFormat="1" ht="24" customHeight="1" spans="1:4">
      <c r="A2" s="6" t="s">
        <v>166</v>
      </c>
      <c r="B2" s="6"/>
      <c r="C2" s="4"/>
      <c r="D2" s="3"/>
    </row>
    <row r="3" s="1" customFormat="1" ht="20" customHeight="1" spans="1: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16</v>
      </c>
      <c r="B5" s="9">
        <v>1</v>
      </c>
      <c r="C5" s="9"/>
      <c r="D5" s="10"/>
      <c r="E5" s="11"/>
    </row>
    <row r="6" s="2" customFormat="1" ht="20" customHeight="1" spans="1:5">
      <c r="A6" s="12" t="s">
        <v>17</v>
      </c>
      <c r="B6" s="9">
        <v>2</v>
      </c>
      <c r="C6" s="9" t="s">
        <v>18</v>
      </c>
      <c r="D6" s="13">
        <v>80</v>
      </c>
      <c r="E6" s="14"/>
    </row>
    <row r="7" s="2" customFormat="1" ht="20" customHeight="1" spans="1:5">
      <c r="A7" s="12" t="s">
        <v>19</v>
      </c>
      <c r="B7" s="9">
        <v>3</v>
      </c>
      <c r="C7" s="9"/>
      <c r="D7" s="13"/>
      <c r="E7" s="14"/>
    </row>
    <row r="8" s="2" customFormat="1" ht="20" customHeight="1" spans="1:5">
      <c r="A8" s="12" t="s">
        <v>20</v>
      </c>
      <c r="B8" s="9">
        <v>4</v>
      </c>
      <c r="C8" s="13" t="s">
        <v>21</v>
      </c>
      <c r="D8" s="13">
        <v>1</v>
      </c>
      <c r="E8" s="14"/>
    </row>
    <row r="9" s="2" customFormat="1" ht="38" customHeight="1" spans="1:5">
      <c r="A9" s="12" t="s">
        <v>22</v>
      </c>
      <c r="B9" s="9">
        <v>5</v>
      </c>
      <c r="C9" s="13" t="s">
        <v>138</v>
      </c>
      <c r="D9" s="15"/>
      <c r="E9" s="16"/>
    </row>
    <row r="10" s="2" customFormat="1" ht="20" customHeight="1" spans="1:5">
      <c r="A10" s="8" t="s">
        <v>24</v>
      </c>
      <c r="B10" s="9"/>
      <c r="C10" s="17"/>
      <c r="D10" s="18">
        <f>D11+D12</f>
        <v>0</v>
      </c>
      <c r="E10" s="16"/>
    </row>
    <row r="11" s="2" customFormat="1" ht="51" customHeight="1" spans="1:5">
      <c r="A11" s="12" t="s">
        <v>25</v>
      </c>
      <c r="B11" s="9">
        <v>6</v>
      </c>
      <c r="C11" s="13" t="s">
        <v>129</v>
      </c>
      <c r="D11" s="13"/>
      <c r="E11" s="16"/>
    </row>
    <row r="12" s="2" customFormat="1" ht="38" customHeight="1" spans="1:5">
      <c r="A12" s="12" t="s">
        <v>27</v>
      </c>
      <c r="B12" s="9">
        <v>7</v>
      </c>
      <c r="C12" s="13" t="s">
        <v>28</v>
      </c>
      <c r="D12" s="13"/>
      <c r="E12" s="16"/>
    </row>
    <row r="13" s="2" customFormat="1" ht="20" customHeight="1" spans="1:5">
      <c r="A13" s="8" t="s">
        <v>29</v>
      </c>
      <c r="B13" s="9"/>
      <c r="C13" s="18"/>
      <c r="D13" s="17">
        <f>D14+D15+D16+D17+D18+D19</f>
        <v>115283</v>
      </c>
      <c r="E13" s="14"/>
    </row>
    <row r="14" s="2" customFormat="1" ht="55" customHeight="1" spans="1:5">
      <c r="A14" s="12" t="s">
        <v>30</v>
      </c>
      <c r="B14" s="9">
        <v>8</v>
      </c>
      <c r="C14" s="13" t="s">
        <v>139</v>
      </c>
      <c r="D14" s="13">
        <v>49500</v>
      </c>
      <c r="E14" s="14"/>
    </row>
    <row r="15" s="2" customFormat="1" ht="54" customHeight="1" spans="1:5">
      <c r="A15" s="12" t="s">
        <v>32</v>
      </c>
      <c r="B15" s="9">
        <v>9</v>
      </c>
      <c r="C15" s="13" t="s">
        <v>84</v>
      </c>
      <c r="D15" s="13">
        <v>24000</v>
      </c>
      <c r="E15" s="14"/>
    </row>
    <row r="16" s="2" customFormat="1" ht="38" customHeight="1" spans="1:5">
      <c r="A16" s="12" t="s">
        <v>34</v>
      </c>
      <c r="B16" s="9">
        <v>10</v>
      </c>
      <c r="C16" s="13" t="s">
        <v>140</v>
      </c>
      <c r="D16" s="13">
        <v>38583</v>
      </c>
      <c r="E16" s="14"/>
    </row>
    <row r="17" s="2" customFormat="1" ht="38" customHeight="1" spans="1:5">
      <c r="A17" s="12" t="s">
        <v>36</v>
      </c>
      <c r="B17" s="9">
        <v>11</v>
      </c>
      <c r="C17" s="13" t="s">
        <v>141</v>
      </c>
      <c r="D17" s="13">
        <v>2700</v>
      </c>
      <c r="E17" s="14"/>
    </row>
    <row r="18" s="2" customFormat="1" ht="38" customHeight="1" spans="1:5">
      <c r="A18" s="12" t="s">
        <v>38</v>
      </c>
      <c r="B18" s="9">
        <v>12</v>
      </c>
      <c r="C18" s="13" t="s">
        <v>39</v>
      </c>
      <c r="D18" s="13">
        <v>0</v>
      </c>
      <c r="E18" s="14"/>
    </row>
    <row r="19" s="2" customFormat="1" ht="38" customHeight="1" spans="1:5">
      <c r="A19" s="12" t="s">
        <v>40</v>
      </c>
      <c r="B19" s="9">
        <v>13</v>
      </c>
      <c r="C19" s="13" t="s">
        <v>142</v>
      </c>
      <c r="D19" s="13">
        <v>500</v>
      </c>
      <c r="E19" s="14"/>
    </row>
    <row r="20" s="2" customFormat="1" ht="20" customHeight="1" spans="1:5">
      <c r="A20" s="8" t="s">
        <v>42</v>
      </c>
      <c r="B20" s="9"/>
      <c r="C20" s="17"/>
      <c r="D20" s="17">
        <f>D21+D22+D23+D24+D25+D26+D27</f>
        <v>13231</v>
      </c>
      <c r="E20" s="14"/>
    </row>
    <row r="21" s="2" customFormat="1" ht="38" customHeight="1" spans="1:5">
      <c r="A21" s="12" t="s">
        <v>43</v>
      </c>
      <c r="B21" s="9">
        <v>14</v>
      </c>
      <c r="C21" s="13" t="s">
        <v>167</v>
      </c>
      <c r="D21" s="13">
        <v>1387</v>
      </c>
      <c r="E21" s="14"/>
    </row>
    <row r="22" s="1" customFormat="1" ht="38" customHeight="1" spans="1:6">
      <c r="A22" s="12" t="s">
        <v>45</v>
      </c>
      <c r="B22" s="9">
        <v>15</v>
      </c>
      <c r="C22" s="13" t="s">
        <v>144</v>
      </c>
      <c r="D22" s="13">
        <v>116</v>
      </c>
      <c r="E22" s="14"/>
      <c r="F22" s="2"/>
    </row>
    <row r="23" s="1" customFormat="1" ht="38" customHeight="1" spans="1:6">
      <c r="A23" s="12" t="s">
        <v>47</v>
      </c>
      <c r="B23" s="9">
        <v>16</v>
      </c>
      <c r="C23" s="13" t="s">
        <v>48</v>
      </c>
      <c r="D23" s="13">
        <v>5600</v>
      </c>
      <c r="E23" s="14"/>
      <c r="F23" s="2"/>
    </row>
    <row r="24" s="1" customFormat="1" ht="38" customHeight="1" spans="1:6">
      <c r="A24" s="12" t="s">
        <v>49</v>
      </c>
      <c r="B24" s="9">
        <v>17</v>
      </c>
      <c r="C24" s="13" t="s">
        <v>168</v>
      </c>
      <c r="D24" s="13">
        <v>4800</v>
      </c>
      <c r="E24" s="14"/>
      <c r="F24" s="2"/>
    </row>
    <row r="25" s="1" customFormat="1" ht="38" customHeight="1" spans="1:6">
      <c r="A25" s="12" t="s">
        <v>51</v>
      </c>
      <c r="B25" s="9">
        <v>18</v>
      </c>
      <c r="C25" s="13"/>
      <c r="D25" s="13">
        <v>0</v>
      </c>
      <c r="E25" s="14"/>
      <c r="F25" s="2"/>
    </row>
    <row r="26" s="1" customFormat="1" ht="38" customHeight="1" spans="1:6">
      <c r="A26" s="12" t="s">
        <v>52</v>
      </c>
      <c r="B26" s="9">
        <v>19</v>
      </c>
      <c r="C26" s="13" t="s">
        <v>78</v>
      </c>
      <c r="D26" s="13">
        <v>1200</v>
      </c>
      <c r="E26" s="14"/>
      <c r="F26" s="2"/>
    </row>
    <row r="27" s="1" customFormat="1" ht="38" customHeight="1" spans="1:6">
      <c r="A27" s="12" t="s">
        <v>54</v>
      </c>
      <c r="B27" s="9">
        <v>20</v>
      </c>
      <c r="C27" s="13" t="s">
        <v>146</v>
      </c>
      <c r="D27" s="13">
        <v>128</v>
      </c>
      <c r="E27" s="14"/>
      <c r="F27" s="2"/>
    </row>
    <row r="28" s="2" customFormat="1" ht="20" customHeight="1" spans="1:5">
      <c r="A28" s="8" t="s">
        <v>56</v>
      </c>
      <c r="B28" s="9"/>
      <c r="C28" s="18"/>
      <c r="D28" s="17">
        <f>D29+D30</f>
        <v>4000</v>
      </c>
      <c r="E28" s="14"/>
    </row>
    <row r="29" s="1" customFormat="1" ht="38" customHeight="1" spans="1:6">
      <c r="A29" s="12" t="s">
        <v>57</v>
      </c>
      <c r="B29" s="9">
        <v>21</v>
      </c>
      <c r="C29" s="13" t="s">
        <v>169</v>
      </c>
      <c r="D29" s="13">
        <v>2800</v>
      </c>
      <c r="E29" s="14"/>
      <c r="F29" s="2"/>
    </row>
    <row r="30" s="1" customFormat="1" ht="38" customHeight="1" spans="1:6">
      <c r="A30" s="12" t="s">
        <v>59</v>
      </c>
      <c r="B30" s="9">
        <v>22</v>
      </c>
      <c r="C30" s="13" t="s">
        <v>170</v>
      </c>
      <c r="D30" s="13">
        <v>1200</v>
      </c>
      <c r="E30" s="14"/>
      <c r="F30" s="2"/>
    </row>
    <row r="31" s="1" customFormat="1" ht="20" customHeight="1" spans="1:6">
      <c r="A31" s="8" t="s">
        <v>61</v>
      </c>
      <c r="B31" s="18"/>
      <c r="C31" s="18" t="s">
        <v>62</v>
      </c>
      <c r="D31" s="19">
        <v>0</v>
      </c>
      <c r="E31" s="14"/>
      <c r="F31" s="2"/>
    </row>
    <row r="32" s="1" customFormat="1" ht="20" customHeight="1" spans="1:6">
      <c r="A32" s="8" t="s">
        <v>63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64</v>
      </c>
      <c r="B33" s="9">
        <v>23</v>
      </c>
      <c r="C33" s="20" t="s">
        <v>65</v>
      </c>
      <c r="D33" s="13"/>
      <c r="E33" s="14"/>
      <c r="F33" s="2"/>
    </row>
    <row r="34" s="1" customFormat="1" ht="38" customHeight="1" spans="1:6">
      <c r="A34" s="12" t="s">
        <v>66</v>
      </c>
      <c r="B34" s="9">
        <v>24</v>
      </c>
      <c r="C34" s="21"/>
      <c r="D34" s="13"/>
      <c r="E34" s="14"/>
      <c r="F34" s="2"/>
    </row>
    <row r="35" s="1" customFormat="1" ht="61" customHeight="1" spans="1:6">
      <c r="A35" s="8" t="s">
        <v>67</v>
      </c>
      <c r="B35" s="18"/>
      <c r="C35" s="13" t="s">
        <v>68</v>
      </c>
      <c r="D35" s="19">
        <f>D31*0.25*0.2</f>
        <v>0</v>
      </c>
      <c r="E35" s="14"/>
      <c r="F35" s="2"/>
    </row>
    <row r="36" s="2" customFormat="1" ht="20" customHeight="1" spans="1:5">
      <c r="A36" s="8" t="s">
        <v>69</v>
      </c>
      <c r="B36" s="9"/>
      <c r="C36" s="13"/>
      <c r="D36" s="19">
        <f>D35+D32+D28+D20+D13+D10</f>
        <v>132514</v>
      </c>
      <c r="E36" s="14"/>
    </row>
    <row r="37" s="2" customFormat="1" ht="26" customHeight="1" spans="1:5">
      <c r="A37" s="8" t="s">
        <v>70</v>
      </c>
      <c r="B37" s="9"/>
      <c r="C37" s="18"/>
      <c r="D37" s="19">
        <f>D36/D6</f>
        <v>1656.425</v>
      </c>
      <c r="E37" s="14"/>
    </row>
    <row r="38" s="1" customFormat="1" ht="20" customHeight="1" spans="1:4">
      <c r="A38" s="22"/>
      <c r="B38" s="22"/>
      <c r="C38" s="22"/>
      <c r="D38" s="22"/>
    </row>
    <row r="39" s="1" customFormat="1" spans="1:4">
      <c r="A39" s="22"/>
      <c r="B39" s="22"/>
      <c r="C39" s="22"/>
      <c r="D39" s="22"/>
    </row>
    <row r="40" s="1" customFormat="1" spans="1:4">
      <c r="A40" s="23"/>
      <c r="B40" s="3"/>
      <c r="C40" s="4"/>
      <c r="D40" s="3"/>
    </row>
  </sheetData>
  <mergeCells count="9">
    <mergeCell ref="A1:E1"/>
    <mergeCell ref="A2:C2"/>
    <mergeCell ref="A3:A4"/>
    <mergeCell ref="B3:B4"/>
    <mergeCell ref="C3:C4"/>
    <mergeCell ref="C33:C34"/>
    <mergeCell ref="D3:D4"/>
    <mergeCell ref="E3:E4"/>
    <mergeCell ref="A38:D39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A28" workbookViewId="0">
      <selection activeCell="D32" sqref="D32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171</v>
      </c>
      <c r="B1" s="5"/>
      <c r="C1" s="5"/>
      <c r="D1" s="5"/>
      <c r="E1" s="5"/>
    </row>
    <row r="2" s="1" customFormat="1" ht="24" customHeight="1" spans="1:4">
      <c r="A2" s="6" t="s">
        <v>172</v>
      </c>
      <c r="B2" s="6"/>
      <c r="C2" s="4"/>
      <c r="D2" s="3"/>
    </row>
    <row r="3" s="1" customFormat="1" ht="20" customHeight="1" spans="1: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16</v>
      </c>
      <c r="B5" s="9">
        <v>1</v>
      </c>
      <c r="C5" s="9"/>
      <c r="D5" s="10"/>
      <c r="E5" s="11"/>
    </row>
    <row r="6" s="2" customFormat="1" ht="20" customHeight="1" spans="1:5">
      <c r="A6" s="12" t="s">
        <v>17</v>
      </c>
      <c r="B6" s="9">
        <v>2</v>
      </c>
      <c r="C6" s="9" t="s">
        <v>18</v>
      </c>
      <c r="D6" s="13">
        <v>67</v>
      </c>
      <c r="E6" s="14"/>
    </row>
    <row r="7" s="2" customFormat="1" ht="20" customHeight="1" spans="1:5">
      <c r="A7" s="12" t="s">
        <v>19</v>
      </c>
      <c r="B7" s="9">
        <v>3</v>
      </c>
      <c r="C7" s="9"/>
      <c r="D7" s="13"/>
      <c r="E7" s="14"/>
    </row>
    <row r="8" s="2" customFormat="1" ht="20" customHeight="1" spans="1:5">
      <c r="A8" s="12" t="s">
        <v>20</v>
      </c>
      <c r="B8" s="9">
        <v>4</v>
      </c>
      <c r="C8" s="13" t="s">
        <v>21</v>
      </c>
      <c r="D8" s="13">
        <v>1</v>
      </c>
      <c r="E8" s="14"/>
    </row>
    <row r="9" s="2" customFormat="1" ht="38" customHeight="1" spans="1:5">
      <c r="A9" s="12" t="s">
        <v>22</v>
      </c>
      <c r="B9" s="9">
        <v>5</v>
      </c>
      <c r="C9" s="13" t="s">
        <v>138</v>
      </c>
      <c r="D9" s="15"/>
      <c r="E9" s="16"/>
    </row>
    <row r="10" s="2" customFormat="1" ht="20" customHeight="1" spans="1:5">
      <c r="A10" s="8" t="s">
        <v>24</v>
      </c>
      <c r="B10" s="9"/>
      <c r="C10" s="17"/>
      <c r="D10" s="18">
        <f>D11+D12</f>
        <v>0</v>
      </c>
      <c r="E10" s="16"/>
    </row>
    <row r="11" s="2" customFormat="1" ht="51" customHeight="1" spans="1:5">
      <c r="A11" s="12" t="s">
        <v>25</v>
      </c>
      <c r="B11" s="9">
        <v>6</v>
      </c>
      <c r="C11" s="13" t="s">
        <v>129</v>
      </c>
      <c r="D11" s="13"/>
      <c r="E11" s="16"/>
    </row>
    <row r="12" s="2" customFormat="1" ht="38" customHeight="1" spans="1:5">
      <c r="A12" s="12" t="s">
        <v>27</v>
      </c>
      <c r="B12" s="9">
        <v>7</v>
      </c>
      <c r="C12" s="13" t="s">
        <v>28</v>
      </c>
      <c r="D12" s="13"/>
      <c r="E12" s="16"/>
    </row>
    <row r="13" s="2" customFormat="1" ht="20" customHeight="1" spans="1:5">
      <c r="A13" s="8" t="s">
        <v>29</v>
      </c>
      <c r="B13" s="9"/>
      <c r="C13" s="18"/>
      <c r="D13" s="17">
        <f>D14+D15+D16+D17+D18+D19</f>
        <v>115283</v>
      </c>
      <c r="E13" s="14"/>
    </row>
    <row r="14" s="2" customFormat="1" ht="55" customHeight="1" spans="1:5">
      <c r="A14" s="12" t="s">
        <v>30</v>
      </c>
      <c r="B14" s="9">
        <v>8</v>
      </c>
      <c r="C14" s="13" t="s">
        <v>139</v>
      </c>
      <c r="D14" s="13">
        <v>49500</v>
      </c>
      <c r="E14" s="14"/>
    </row>
    <row r="15" s="2" customFormat="1" ht="54" customHeight="1" spans="1:5">
      <c r="A15" s="12" t="s">
        <v>32</v>
      </c>
      <c r="B15" s="9">
        <v>9</v>
      </c>
      <c r="C15" s="13" t="s">
        <v>84</v>
      </c>
      <c r="D15" s="13">
        <v>24000</v>
      </c>
      <c r="E15" s="14"/>
    </row>
    <row r="16" s="2" customFormat="1" ht="38" customHeight="1" spans="1:5">
      <c r="A16" s="12" t="s">
        <v>34</v>
      </c>
      <c r="B16" s="9">
        <v>10</v>
      </c>
      <c r="C16" s="13" t="s">
        <v>140</v>
      </c>
      <c r="D16" s="13">
        <v>38583</v>
      </c>
      <c r="E16" s="14"/>
    </row>
    <row r="17" s="2" customFormat="1" ht="38" customHeight="1" spans="1:5">
      <c r="A17" s="12" t="s">
        <v>36</v>
      </c>
      <c r="B17" s="9">
        <v>11</v>
      </c>
      <c r="C17" s="13" t="s">
        <v>141</v>
      </c>
      <c r="D17" s="13">
        <v>2700</v>
      </c>
      <c r="E17" s="14"/>
    </row>
    <row r="18" s="2" customFormat="1" ht="38" customHeight="1" spans="1:5">
      <c r="A18" s="12" t="s">
        <v>38</v>
      </c>
      <c r="B18" s="9">
        <v>12</v>
      </c>
      <c r="C18" s="13" t="s">
        <v>39</v>
      </c>
      <c r="D18" s="13">
        <v>0</v>
      </c>
      <c r="E18" s="14"/>
    </row>
    <row r="19" s="2" customFormat="1" ht="38" customHeight="1" spans="1:5">
      <c r="A19" s="12" t="s">
        <v>40</v>
      </c>
      <c r="B19" s="9">
        <v>13</v>
      </c>
      <c r="C19" s="13" t="s">
        <v>142</v>
      </c>
      <c r="D19" s="13">
        <v>500</v>
      </c>
      <c r="E19" s="14"/>
    </row>
    <row r="20" s="2" customFormat="1" ht="20" customHeight="1" spans="1:5">
      <c r="A20" s="8" t="s">
        <v>42</v>
      </c>
      <c r="B20" s="9"/>
      <c r="C20" s="17"/>
      <c r="D20" s="17">
        <f>D21+D22+D23+D24+D25+D26+D27</f>
        <v>12225</v>
      </c>
      <c r="E20" s="14"/>
    </row>
    <row r="21" s="2" customFormat="1" ht="38" customHeight="1" spans="1:5">
      <c r="A21" s="12" t="s">
        <v>43</v>
      </c>
      <c r="B21" s="9">
        <v>14</v>
      </c>
      <c r="C21" s="13" t="s">
        <v>173</v>
      </c>
      <c r="D21" s="13">
        <v>1161</v>
      </c>
      <c r="E21" s="14"/>
    </row>
    <row r="22" s="1" customFormat="1" ht="38" customHeight="1" spans="1:6">
      <c r="A22" s="12" t="s">
        <v>45</v>
      </c>
      <c r="B22" s="9">
        <v>15</v>
      </c>
      <c r="C22" s="13" t="s">
        <v>144</v>
      </c>
      <c r="D22" s="13">
        <v>116</v>
      </c>
      <c r="E22" s="14"/>
      <c r="F22" s="2"/>
    </row>
    <row r="23" s="1" customFormat="1" ht="38" customHeight="1" spans="1:6">
      <c r="A23" s="12" t="s">
        <v>47</v>
      </c>
      <c r="B23" s="9">
        <v>16</v>
      </c>
      <c r="C23" s="13" t="s">
        <v>48</v>
      </c>
      <c r="D23" s="13">
        <v>5600</v>
      </c>
      <c r="E23" s="14"/>
      <c r="F23" s="2"/>
    </row>
    <row r="24" s="1" customFormat="1" ht="38" customHeight="1" spans="1:6">
      <c r="A24" s="12" t="s">
        <v>49</v>
      </c>
      <c r="B24" s="9">
        <v>17</v>
      </c>
      <c r="C24" s="13" t="s">
        <v>174</v>
      </c>
      <c r="D24" s="13">
        <v>4020</v>
      </c>
      <c r="E24" s="14"/>
      <c r="F24" s="2"/>
    </row>
    <row r="25" s="1" customFormat="1" ht="38" customHeight="1" spans="1:6">
      <c r="A25" s="12" t="s">
        <v>51</v>
      </c>
      <c r="B25" s="9">
        <v>18</v>
      </c>
      <c r="C25" s="13"/>
      <c r="D25" s="13">
        <v>0</v>
      </c>
      <c r="E25" s="14"/>
      <c r="F25" s="2"/>
    </row>
    <row r="26" s="1" customFormat="1" ht="38" customHeight="1" spans="1:6">
      <c r="A26" s="12" t="s">
        <v>52</v>
      </c>
      <c r="B26" s="9">
        <v>19</v>
      </c>
      <c r="C26" s="13" t="s">
        <v>78</v>
      </c>
      <c r="D26" s="13">
        <v>1200</v>
      </c>
      <c r="E26" s="14"/>
      <c r="F26" s="2"/>
    </row>
    <row r="27" s="1" customFormat="1" ht="38" customHeight="1" spans="1:6">
      <c r="A27" s="12" t="s">
        <v>54</v>
      </c>
      <c r="B27" s="9">
        <v>20</v>
      </c>
      <c r="C27" s="13" t="s">
        <v>146</v>
      </c>
      <c r="D27" s="13">
        <v>128</v>
      </c>
      <c r="E27" s="14"/>
      <c r="F27" s="2"/>
    </row>
    <row r="28" s="2" customFormat="1" ht="20" customHeight="1" spans="1:5">
      <c r="A28" s="8" t="s">
        <v>56</v>
      </c>
      <c r="B28" s="9"/>
      <c r="C28" s="18"/>
      <c r="D28" s="17">
        <f>D29+D30</f>
        <v>3675</v>
      </c>
      <c r="E28" s="14"/>
    </row>
    <row r="29" s="1" customFormat="1" ht="38" customHeight="1" spans="1:6">
      <c r="A29" s="12" t="s">
        <v>57</v>
      </c>
      <c r="B29" s="9">
        <v>21</v>
      </c>
      <c r="C29" s="13" t="s">
        <v>175</v>
      </c>
      <c r="D29" s="13">
        <v>2670</v>
      </c>
      <c r="E29" s="14"/>
      <c r="F29" s="2"/>
    </row>
    <row r="30" s="1" customFormat="1" ht="38" customHeight="1" spans="1:6">
      <c r="A30" s="12" t="s">
        <v>59</v>
      </c>
      <c r="B30" s="9">
        <v>22</v>
      </c>
      <c r="C30" s="13" t="s">
        <v>176</v>
      </c>
      <c r="D30" s="13">
        <v>1005</v>
      </c>
      <c r="E30" s="14"/>
      <c r="F30" s="2"/>
    </row>
    <row r="31" s="1" customFormat="1" ht="20" customHeight="1" spans="1:6">
      <c r="A31" s="8" t="s">
        <v>61</v>
      </c>
      <c r="B31" s="18"/>
      <c r="C31" s="18" t="s">
        <v>62</v>
      </c>
      <c r="D31" s="19">
        <v>0</v>
      </c>
      <c r="E31" s="14"/>
      <c r="F31" s="2"/>
    </row>
    <row r="32" s="1" customFormat="1" ht="20" customHeight="1" spans="1:6">
      <c r="A32" s="8" t="s">
        <v>63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64</v>
      </c>
      <c r="B33" s="9">
        <v>23</v>
      </c>
      <c r="C33" s="20" t="s">
        <v>65</v>
      </c>
      <c r="D33" s="13"/>
      <c r="E33" s="14"/>
      <c r="F33" s="2"/>
    </row>
    <row r="34" s="1" customFormat="1" ht="38" customHeight="1" spans="1:6">
      <c r="A34" s="12" t="s">
        <v>66</v>
      </c>
      <c r="B34" s="9">
        <v>24</v>
      </c>
      <c r="C34" s="21"/>
      <c r="D34" s="13"/>
      <c r="E34" s="14"/>
      <c r="F34" s="2"/>
    </row>
    <row r="35" s="1" customFormat="1" ht="61" customHeight="1" spans="1:6">
      <c r="A35" s="8" t="s">
        <v>67</v>
      </c>
      <c r="B35" s="18"/>
      <c r="C35" s="13" t="s">
        <v>68</v>
      </c>
      <c r="D35" s="19">
        <f>D31*0.25*0.2</f>
        <v>0</v>
      </c>
      <c r="E35" s="14"/>
      <c r="F35" s="2"/>
    </row>
    <row r="36" s="2" customFormat="1" ht="20" customHeight="1" spans="1:5">
      <c r="A36" s="8" t="s">
        <v>69</v>
      </c>
      <c r="B36" s="9"/>
      <c r="C36" s="13"/>
      <c r="D36" s="19">
        <f>D35+D32+D28+D20+D13+D10</f>
        <v>131183</v>
      </c>
      <c r="E36" s="14"/>
    </row>
    <row r="37" s="2" customFormat="1" ht="26" customHeight="1" spans="1:5">
      <c r="A37" s="8" t="s">
        <v>70</v>
      </c>
      <c r="B37" s="9"/>
      <c r="C37" s="18"/>
      <c r="D37" s="19">
        <f>D36/D6</f>
        <v>1957.9552238806</v>
      </c>
      <c r="E37" s="14"/>
    </row>
    <row r="38" s="1" customFormat="1" ht="20" customHeight="1" spans="1:4">
      <c r="A38" s="22"/>
      <c r="B38" s="22"/>
      <c r="C38" s="22"/>
      <c r="D38" s="22"/>
    </row>
    <row r="39" s="1" customFormat="1" spans="1:4">
      <c r="A39" s="22"/>
      <c r="B39" s="22"/>
      <c r="C39" s="22"/>
      <c r="D39" s="22"/>
    </row>
    <row r="40" s="1" customFormat="1" spans="1:4">
      <c r="A40" s="23"/>
      <c r="B40" s="3"/>
      <c r="C40" s="4"/>
      <c r="D40" s="3"/>
    </row>
  </sheetData>
  <mergeCells count="9">
    <mergeCell ref="A1:E1"/>
    <mergeCell ref="A2:C2"/>
    <mergeCell ref="A3:A4"/>
    <mergeCell ref="B3:B4"/>
    <mergeCell ref="C3:C4"/>
    <mergeCell ref="C33:C34"/>
    <mergeCell ref="D3:D4"/>
    <mergeCell ref="E3:E4"/>
    <mergeCell ref="A38:D39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A27" workbookViewId="0">
      <selection activeCell="D32" sqref="D32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177</v>
      </c>
      <c r="B1" s="5"/>
      <c r="C1" s="5"/>
      <c r="D1" s="5"/>
      <c r="E1" s="5"/>
    </row>
    <row r="2" s="1" customFormat="1" ht="24" customHeight="1" spans="1:4">
      <c r="A2" s="6" t="s">
        <v>178</v>
      </c>
      <c r="B2" s="6"/>
      <c r="C2" s="4"/>
      <c r="D2" s="3"/>
    </row>
    <row r="3" s="1" customFormat="1" ht="20" customHeight="1" spans="1: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16</v>
      </c>
      <c r="B5" s="9">
        <v>1</v>
      </c>
      <c r="C5" s="9"/>
      <c r="D5" s="10"/>
      <c r="E5" s="11"/>
    </row>
    <row r="6" s="2" customFormat="1" ht="20" customHeight="1" spans="1:5">
      <c r="A6" s="12" t="s">
        <v>17</v>
      </c>
      <c r="B6" s="9">
        <v>2</v>
      </c>
      <c r="C6" s="9" t="s">
        <v>18</v>
      </c>
      <c r="D6" s="13">
        <v>25</v>
      </c>
      <c r="E6" s="14"/>
    </row>
    <row r="7" s="2" customFormat="1" ht="20" customHeight="1" spans="1:5">
      <c r="A7" s="12" t="s">
        <v>19</v>
      </c>
      <c r="B7" s="9">
        <v>3</v>
      </c>
      <c r="C7" s="9"/>
      <c r="D7" s="13"/>
      <c r="E7" s="14"/>
    </row>
    <row r="8" s="2" customFormat="1" ht="20" customHeight="1" spans="1:5">
      <c r="A8" s="12" t="s">
        <v>20</v>
      </c>
      <c r="B8" s="9">
        <v>4</v>
      </c>
      <c r="C8" s="13" t="s">
        <v>21</v>
      </c>
      <c r="D8" s="13">
        <v>1</v>
      </c>
      <c r="E8" s="14"/>
    </row>
    <row r="9" s="2" customFormat="1" ht="38" customHeight="1" spans="1:5">
      <c r="A9" s="12" t="s">
        <v>22</v>
      </c>
      <c r="B9" s="9">
        <v>5</v>
      </c>
      <c r="C9" s="13" t="s">
        <v>138</v>
      </c>
      <c r="D9" s="15"/>
      <c r="E9" s="16"/>
    </row>
    <row r="10" s="2" customFormat="1" ht="20" customHeight="1" spans="1:5">
      <c r="A10" s="8" t="s">
        <v>24</v>
      </c>
      <c r="B10" s="9"/>
      <c r="C10" s="17"/>
      <c r="D10" s="18">
        <f>D11+D12</f>
        <v>0</v>
      </c>
      <c r="E10" s="16"/>
    </row>
    <row r="11" s="2" customFormat="1" ht="51" customHeight="1" spans="1:5">
      <c r="A11" s="12" t="s">
        <v>25</v>
      </c>
      <c r="B11" s="9">
        <v>6</v>
      </c>
      <c r="C11" s="13" t="s">
        <v>129</v>
      </c>
      <c r="D11" s="13"/>
      <c r="E11" s="16"/>
    </row>
    <row r="12" s="2" customFormat="1" ht="38" customHeight="1" spans="1:5">
      <c r="A12" s="12" t="s">
        <v>27</v>
      </c>
      <c r="B12" s="9">
        <v>7</v>
      </c>
      <c r="C12" s="13" t="s">
        <v>28</v>
      </c>
      <c r="D12" s="13"/>
      <c r="E12" s="16"/>
    </row>
    <row r="13" s="2" customFormat="1" ht="20" customHeight="1" spans="1:5">
      <c r="A13" s="8" t="s">
        <v>29</v>
      </c>
      <c r="B13" s="9"/>
      <c r="C13" s="18"/>
      <c r="D13" s="17">
        <f>D14+D15+D16+D17+D18+D19</f>
        <v>115283</v>
      </c>
      <c r="E13" s="14"/>
    </row>
    <row r="14" s="2" customFormat="1" ht="55" customHeight="1" spans="1:5">
      <c r="A14" s="12" t="s">
        <v>30</v>
      </c>
      <c r="B14" s="9">
        <v>8</v>
      </c>
      <c r="C14" s="13" t="s">
        <v>139</v>
      </c>
      <c r="D14" s="13">
        <v>49500</v>
      </c>
      <c r="E14" s="14"/>
    </row>
    <row r="15" s="2" customFormat="1" ht="54" customHeight="1" spans="1:5">
      <c r="A15" s="12" t="s">
        <v>32</v>
      </c>
      <c r="B15" s="9">
        <v>9</v>
      </c>
      <c r="C15" s="13" t="s">
        <v>84</v>
      </c>
      <c r="D15" s="13">
        <v>24000</v>
      </c>
      <c r="E15" s="14"/>
    </row>
    <row r="16" s="2" customFormat="1" ht="38" customHeight="1" spans="1:5">
      <c r="A16" s="12" t="s">
        <v>34</v>
      </c>
      <c r="B16" s="9">
        <v>10</v>
      </c>
      <c r="C16" s="13" t="s">
        <v>140</v>
      </c>
      <c r="D16" s="13">
        <v>38583</v>
      </c>
      <c r="E16" s="14"/>
    </row>
    <row r="17" s="2" customFormat="1" ht="38" customHeight="1" spans="1:5">
      <c r="A17" s="12" t="s">
        <v>36</v>
      </c>
      <c r="B17" s="9">
        <v>11</v>
      </c>
      <c r="C17" s="13" t="s">
        <v>141</v>
      </c>
      <c r="D17" s="13">
        <v>2700</v>
      </c>
      <c r="E17" s="14"/>
    </row>
    <row r="18" s="2" customFormat="1" ht="38" customHeight="1" spans="1:5">
      <c r="A18" s="12" t="s">
        <v>38</v>
      </c>
      <c r="B18" s="9">
        <v>12</v>
      </c>
      <c r="C18" s="13" t="s">
        <v>39</v>
      </c>
      <c r="D18" s="13">
        <v>0</v>
      </c>
      <c r="E18" s="14"/>
    </row>
    <row r="19" s="2" customFormat="1" ht="38" customHeight="1" spans="1:5">
      <c r="A19" s="12" t="s">
        <v>40</v>
      </c>
      <c r="B19" s="9">
        <v>13</v>
      </c>
      <c r="C19" s="13" t="s">
        <v>142</v>
      </c>
      <c r="D19" s="13">
        <v>500</v>
      </c>
      <c r="E19" s="14"/>
    </row>
    <row r="20" s="2" customFormat="1" ht="20" customHeight="1" spans="1:5">
      <c r="A20" s="8" t="s">
        <v>42</v>
      </c>
      <c r="B20" s="9"/>
      <c r="C20" s="17"/>
      <c r="D20" s="17">
        <f>D21+D22+D23+D24+D25+D26+D27</f>
        <v>8905</v>
      </c>
      <c r="E20" s="14"/>
    </row>
    <row r="21" s="2" customFormat="1" ht="38" customHeight="1" spans="1:5">
      <c r="A21" s="12" t="s">
        <v>43</v>
      </c>
      <c r="B21" s="9">
        <v>14</v>
      </c>
      <c r="C21" s="13" t="s">
        <v>179</v>
      </c>
      <c r="D21" s="13">
        <v>433</v>
      </c>
      <c r="E21" s="14"/>
    </row>
    <row r="22" s="1" customFormat="1" ht="38" customHeight="1" spans="1:6">
      <c r="A22" s="12" t="s">
        <v>45</v>
      </c>
      <c r="B22" s="9">
        <v>15</v>
      </c>
      <c r="C22" s="13" t="s">
        <v>180</v>
      </c>
      <c r="D22" s="13">
        <v>108</v>
      </c>
      <c r="E22" s="14"/>
      <c r="F22" s="2"/>
    </row>
    <row r="23" s="1" customFormat="1" ht="38" customHeight="1" spans="1:6">
      <c r="A23" s="12" t="s">
        <v>47</v>
      </c>
      <c r="B23" s="9">
        <v>16</v>
      </c>
      <c r="C23" s="13" t="s">
        <v>48</v>
      </c>
      <c r="D23" s="13">
        <v>5600</v>
      </c>
      <c r="E23" s="14"/>
      <c r="F23" s="2"/>
    </row>
    <row r="24" s="1" customFormat="1" ht="38" customHeight="1" spans="1:6">
      <c r="A24" s="12" t="s">
        <v>49</v>
      </c>
      <c r="B24" s="9">
        <v>17</v>
      </c>
      <c r="C24" s="13" t="s">
        <v>181</v>
      </c>
      <c r="D24" s="13">
        <v>1500</v>
      </c>
      <c r="E24" s="14"/>
      <c r="F24" s="2"/>
    </row>
    <row r="25" s="1" customFormat="1" ht="38" customHeight="1" spans="1:6">
      <c r="A25" s="12" t="s">
        <v>51</v>
      </c>
      <c r="B25" s="9">
        <v>18</v>
      </c>
      <c r="C25" s="13"/>
      <c r="D25" s="13">
        <v>0</v>
      </c>
      <c r="E25" s="14"/>
      <c r="F25" s="2"/>
    </row>
    <row r="26" s="1" customFormat="1" ht="38" customHeight="1" spans="1:6">
      <c r="A26" s="12" t="s">
        <v>52</v>
      </c>
      <c r="B26" s="9">
        <v>19</v>
      </c>
      <c r="C26" s="13" t="s">
        <v>78</v>
      </c>
      <c r="D26" s="13">
        <v>1200</v>
      </c>
      <c r="E26" s="14"/>
      <c r="F26" s="2"/>
    </row>
    <row r="27" s="1" customFormat="1" ht="38" customHeight="1" spans="1:6">
      <c r="A27" s="12" t="s">
        <v>54</v>
      </c>
      <c r="B27" s="9">
        <v>20</v>
      </c>
      <c r="C27" s="13" t="s">
        <v>182</v>
      </c>
      <c r="D27" s="13">
        <v>64</v>
      </c>
      <c r="E27" s="14"/>
      <c r="F27" s="2"/>
    </row>
    <row r="28" s="2" customFormat="1" ht="20" customHeight="1" spans="1:5">
      <c r="A28" s="8" t="s">
        <v>56</v>
      </c>
      <c r="B28" s="9"/>
      <c r="C28" s="18"/>
      <c r="D28" s="17">
        <f>D29+D30</f>
        <v>2625</v>
      </c>
      <c r="E28" s="14"/>
    </row>
    <row r="29" s="1" customFormat="1" ht="38" customHeight="1" spans="1:6">
      <c r="A29" s="12" t="s">
        <v>57</v>
      </c>
      <c r="B29" s="9">
        <v>21</v>
      </c>
      <c r="C29" s="13" t="s">
        <v>183</v>
      </c>
      <c r="D29" s="13">
        <v>2250</v>
      </c>
      <c r="E29" s="14"/>
      <c r="F29" s="2"/>
    </row>
    <row r="30" s="1" customFormat="1" ht="38" customHeight="1" spans="1:6">
      <c r="A30" s="12" t="s">
        <v>59</v>
      </c>
      <c r="B30" s="9">
        <v>22</v>
      </c>
      <c r="C30" s="13" t="s">
        <v>184</v>
      </c>
      <c r="D30" s="13">
        <v>375</v>
      </c>
      <c r="E30" s="14"/>
      <c r="F30" s="2"/>
    </row>
    <row r="31" s="1" customFormat="1" ht="20" customHeight="1" spans="1:6">
      <c r="A31" s="8" t="s">
        <v>61</v>
      </c>
      <c r="B31" s="18"/>
      <c r="C31" s="18" t="s">
        <v>62</v>
      </c>
      <c r="D31" s="19">
        <v>0</v>
      </c>
      <c r="E31" s="14"/>
      <c r="F31" s="2"/>
    </row>
    <row r="32" s="1" customFormat="1" ht="20" customHeight="1" spans="1:6">
      <c r="A32" s="8" t="s">
        <v>63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64</v>
      </c>
      <c r="B33" s="9">
        <v>23</v>
      </c>
      <c r="C33" s="20" t="s">
        <v>65</v>
      </c>
      <c r="D33" s="13"/>
      <c r="E33" s="14"/>
      <c r="F33" s="2"/>
    </row>
    <row r="34" s="1" customFormat="1" ht="38" customHeight="1" spans="1:6">
      <c r="A34" s="12" t="s">
        <v>66</v>
      </c>
      <c r="B34" s="9">
        <v>24</v>
      </c>
      <c r="C34" s="21"/>
      <c r="D34" s="13"/>
      <c r="E34" s="14"/>
      <c r="F34" s="2"/>
    </row>
    <row r="35" s="1" customFormat="1" ht="61" customHeight="1" spans="1:6">
      <c r="A35" s="8" t="s">
        <v>67</v>
      </c>
      <c r="B35" s="18"/>
      <c r="C35" s="13" t="s">
        <v>68</v>
      </c>
      <c r="D35" s="19">
        <f>D31*0.25*0.2</f>
        <v>0</v>
      </c>
      <c r="E35" s="14"/>
      <c r="F35" s="2"/>
    </row>
    <row r="36" s="2" customFormat="1" ht="20" customHeight="1" spans="1:5">
      <c r="A36" s="8" t="s">
        <v>69</v>
      </c>
      <c r="B36" s="9"/>
      <c r="C36" s="13"/>
      <c r="D36" s="19">
        <f>D35+D32+D28+D20+D13+D10</f>
        <v>126813</v>
      </c>
      <c r="E36" s="14"/>
    </row>
    <row r="37" s="2" customFormat="1" ht="26" customHeight="1" spans="1:5">
      <c r="A37" s="8" t="s">
        <v>70</v>
      </c>
      <c r="B37" s="9"/>
      <c r="C37" s="18"/>
      <c r="D37" s="19">
        <f>D36/D6</f>
        <v>5072.52</v>
      </c>
      <c r="E37" s="14"/>
    </row>
    <row r="38" s="1" customFormat="1" ht="20" customHeight="1" spans="1:4">
      <c r="A38" s="22"/>
      <c r="B38" s="22"/>
      <c r="C38" s="22"/>
      <c r="D38" s="22"/>
    </row>
    <row r="39" s="1" customFormat="1" spans="1:4">
      <c r="A39" s="22"/>
      <c r="B39" s="22"/>
      <c r="C39" s="22"/>
      <c r="D39" s="22"/>
    </row>
    <row r="40" s="1" customFormat="1" spans="1:4">
      <c r="A40" s="23"/>
      <c r="B40" s="3"/>
      <c r="C40" s="4"/>
      <c r="D40" s="3"/>
    </row>
  </sheetData>
  <mergeCells count="9">
    <mergeCell ref="A1:E1"/>
    <mergeCell ref="A2:C2"/>
    <mergeCell ref="A3:A4"/>
    <mergeCell ref="B3:B4"/>
    <mergeCell ref="C3:C4"/>
    <mergeCell ref="C33:C34"/>
    <mergeCell ref="D3:D4"/>
    <mergeCell ref="E3:E4"/>
    <mergeCell ref="A38:D39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A28" workbookViewId="0">
      <selection activeCell="D32" sqref="D32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185</v>
      </c>
      <c r="B1" s="5"/>
      <c r="C1" s="5"/>
      <c r="D1" s="5"/>
      <c r="E1" s="5"/>
    </row>
    <row r="2" s="1" customFormat="1" ht="24" customHeight="1" spans="1:4">
      <c r="A2" s="6" t="s">
        <v>186</v>
      </c>
      <c r="B2" s="6"/>
      <c r="C2" s="4"/>
      <c r="D2" s="3"/>
    </row>
    <row r="3" s="1" customFormat="1" ht="20" customHeight="1" spans="1: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16</v>
      </c>
      <c r="B5" s="9">
        <v>1</v>
      </c>
      <c r="C5" s="9"/>
      <c r="D5" s="10"/>
      <c r="E5" s="11"/>
    </row>
    <row r="6" s="2" customFormat="1" ht="20" customHeight="1" spans="1:5">
      <c r="A6" s="12" t="s">
        <v>17</v>
      </c>
      <c r="B6" s="9">
        <v>2</v>
      </c>
      <c r="C6" s="9" t="s">
        <v>18</v>
      </c>
      <c r="D6" s="13">
        <v>700</v>
      </c>
      <c r="E6" s="14"/>
    </row>
    <row r="7" s="2" customFormat="1" ht="20" customHeight="1" spans="1:5">
      <c r="A7" s="12" t="s">
        <v>19</v>
      </c>
      <c r="B7" s="9">
        <v>3</v>
      </c>
      <c r="C7" s="9"/>
      <c r="D7" s="13"/>
      <c r="E7" s="14"/>
    </row>
    <row r="8" s="2" customFormat="1" ht="20" customHeight="1" spans="1:5">
      <c r="A8" s="12" t="s">
        <v>20</v>
      </c>
      <c r="B8" s="9">
        <v>4</v>
      </c>
      <c r="C8" s="13" t="s">
        <v>21</v>
      </c>
      <c r="D8" s="13">
        <v>1</v>
      </c>
      <c r="E8" s="14"/>
    </row>
    <row r="9" s="2" customFormat="1" ht="38" customHeight="1" spans="1:5">
      <c r="A9" s="12" t="s">
        <v>22</v>
      </c>
      <c r="B9" s="9">
        <v>5</v>
      </c>
      <c r="C9" s="13" t="s">
        <v>93</v>
      </c>
      <c r="D9" s="15"/>
      <c r="E9" s="16"/>
    </row>
    <row r="10" s="2" customFormat="1" ht="20" customHeight="1" spans="1:5">
      <c r="A10" s="8" t="s">
        <v>24</v>
      </c>
      <c r="B10" s="9"/>
      <c r="C10" s="17"/>
      <c r="D10" s="18">
        <f>D11+D12</f>
        <v>0</v>
      </c>
      <c r="E10" s="16"/>
    </row>
    <row r="11" s="2" customFormat="1" ht="51" customHeight="1" spans="1:5">
      <c r="A11" s="12" t="s">
        <v>25</v>
      </c>
      <c r="B11" s="9">
        <v>6</v>
      </c>
      <c r="C11" s="13" t="s">
        <v>129</v>
      </c>
      <c r="D11" s="13"/>
      <c r="E11" s="16"/>
    </row>
    <row r="12" s="2" customFormat="1" ht="38" customHeight="1" spans="1:5">
      <c r="A12" s="12" t="s">
        <v>27</v>
      </c>
      <c r="B12" s="9">
        <v>7</v>
      </c>
      <c r="C12" s="13" t="s">
        <v>28</v>
      </c>
      <c r="D12" s="13"/>
      <c r="E12" s="16"/>
    </row>
    <row r="13" s="2" customFormat="1" ht="20" customHeight="1" spans="1:5">
      <c r="A13" s="8" t="s">
        <v>29</v>
      </c>
      <c r="B13" s="9"/>
      <c r="C13" s="18"/>
      <c r="D13" s="17">
        <f>D14+D15+D16+D17+D18+D19</f>
        <v>292730</v>
      </c>
      <c r="E13" s="14"/>
    </row>
    <row r="14" s="2" customFormat="1" ht="55" customHeight="1" spans="1:5">
      <c r="A14" s="12" t="s">
        <v>30</v>
      </c>
      <c r="B14" s="9">
        <v>8</v>
      </c>
      <c r="C14" s="13" t="s">
        <v>94</v>
      </c>
      <c r="D14" s="13">
        <v>165000</v>
      </c>
      <c r="E14" s="14"/>
    </row>
    <row r="15" s="2" customFormat="1" ht="54" customHeight="1" spans="1:5">
      <c r="A15" s="12" t="s">
        <v>32</v>
      </c>
      <c r="B15" s="9">
        <v>9</v>
      </c>
      <c r="C15" s="13" t="s">
        <v>74</v>
      </c>
      <c r="D15" s="13">
        <v>37200</v>
      </c>
      <c r="E15" s="14"/>
    </row>
    <row r="16" s="2" customFormat="1" ht="38" customHeight="1" spans="1:5">
      <c r="A16" s="12" t="s">
        <v>34</v>
      </c>
      <c r="B16" s="9">
        <v>10</v>
      </c>
      <c r="C16" s="13" t="s">
        <v>95</v>
      </c>
      <c r="D16" s="13">
        <v>83597</v>
      </c>
      <c r="E16" s="14"/>
    </row>
    <row r="17" s="2" customFormat="1" ht="38" customHeight="1" spans="1:5">
      <c r="A17" s="12" t="s">
        <v>36</v>
      </c>
      <c r="B17" s="9">
        <v>11</v>
      </c>
      <c r="C17" s="13" t="s">
        <v>96</v>
      </c>
      <c r="D17" s="13">
        <v>5850</v>
      </c>
      <c r="E17" s="14"/>
    </row>
    <row r="18" s="2" customFormat="1" ht="38" customHeight="1" spans="1:5">
      <c r="A18" s="12" t="s">
        <v>38</v>
      </c>
      <c r="B18" s="9">
        <v>12</v>
      </c>
      <c r="C18" s="13" t="s">
        <v>39</v>
      </c>
      <c r="D18" s="13">
        <v>0</v>
      </c>
      <c r="E18" s="14"/>
    </row>
    <row r="19" s="2" customFormat="1" ht="38" customHeight="1" spans="1:5">
      <c r="A19" s="12" t="s">
        <v>40</v>
      </c>
      <c r="B19" s="9">
        <v>13</v>
      </c>
      <c r="C19" s="13" t="s">
        <v>97</v>
      </c>
      <c r="D19" s="13">
        <v>1083</v>
      </c>
      <c r="E19" s="14"/>
    </row>
    <row r="20" s="2" customFormat="1" ht="20" customHeight="1" spans="1:5">
      <c r="A20" s="8" t="s">
        <v>42</v>
      </c>
      <c r="B20" s="9"/>
      <c r="C20" s="17"/>
      <c r="D20" s="17">
        <f>D21+D22+D23+D24+D25+D26+D27</f>
        <v>62313</v>
      </c>
      <c r="E20" s="14"/>
    </row>
    <row r="21" s="2" customFormat="1" ht="38" customHeight="1" spans="1:5">
      <c r="A21" s="12" t="s">
        <v>43</v>
      </c>
      <c r="B21" s="9">
        <v>14</v>
      </c>
      <c r="C21" s="13" t="s">
        <v>187</v>
      </c>
      <c r="D21" s="13">
        <v>12133</v>
      </c>
      <c r="E21" s="14"/>
    </row>
    <row r="22" s="1" customFormat="1" ht="38" customHeight="1" spans="1:6">
      <c r="A22" s="12" t="s">
        <v>45</v>
      </c>
      <c r="B22" s="9">
        <v>15</v>
      </c>
      <c r="C22" s="13" t="s">
        <v>46</v>
      </c>
      <c r="D22" s="13">
        <v>244</v>
      </c>
      <c r="E22" s="14"/>
      <c r="F22" s="2"/>
    </row>
    <row r="23" s="1" customFormat="1" ht="38" customHeight="1" spans="1:6">
      <c r="A23" s="12" t="s">
        <v>47</v>
      </c>
      <c r="B23" s="9">
        <v>16</v>
      </c>
      <c r="C23" s="13" t="s">
        <v>48</v>
      </c>
      <c r="D23" s="13">
        <v>5600</v>
      </c>
      <c r="E23" s="14"/>
      <c r="F23" s="2"/>
    </row>
    <row r="24" s="1" customFormat="1" ht="38" customHeight="1" spans="1:6">
      <c r="A24" s="12" t="s">
        <v>49</v>
      </c>
      <c r="B24" s="9">
        <v>17</v>
      </c>
      <c r="C24" s="13" t="s">
        <v>188</v>
      </c>
      <c r="D24" s="13">
        <v>42000</v>
      </c>
      <c r="E24" s="14"/>
      <c r="F24" s="2"/>
    </row>
    <row r="25" s="1" customFormat="1" ht="38" customHeight="1" spans="1:6">
      <c r="A25" s="12" t="s">
        <v>51</v>
      </c>
      <c r="B25" s="9">
        <v>18</v>
      </c>
      <c r="C25" s="13"/>
      <c r="D25" s="13">
        <v>0</v>
      </c>
      <c r="E25" s="14"/>
      <c r="F25" s="2"/>
    </row>
    <row r="26" s="1" customFormat="1" ht="38" customHeight="1" spans="1:6">
      <c r="A26" s="12" t="s">
        <v>52</v>
      </c>
      <c r="B26" s="9">
        <v>19</v>
      </c>
      <c r="C26" s="13" t="s">
        <v>78</v>
      </c>
      <c r="D26" s="13">
        <v>1200</v>
      </c>
      <c r="E26" s="14"/>
      <c r="F26" s="2"/>
    </row>
    <row r="27" s="1" customFormat="1" ht="38" customHeight="1" spans="1:6">
      <c r="A27" s="12" t="s">
        <v>54</v>
      </c>
      <c r="B27" s="9">
        <v>20</v>
      </c>
      <c r="C27" s="13" t="s">
        <v>100</v>
      </c>
      <c r="D27" s="13">
        <v>1136</v>
      </c>
      <c r="E27" s="14"/>
      <c r="F27" s="2"/>
    </row>
    <row r="28" s="2" customFormat="1" ht="20" customHeight="1" spans="1:5">
      <c r="A28" s="8" t="s">
        <v>56</v>
      </c>
      <c r="B28" s="9"/>
      <c r="C28" s="18"/>
      <c r="D28" s="17">
        <f>D29+D30</f>
        <v>19500</v>
      </c>
      <c r="E28" s="14"/>
    </row>
    <row r="29" s="1" customFormat="1" ht="38" customHeight="1" spans="1:6">
      <c r="A29" s="12" t="s">
        <v>57</v>
      </c>
      <c r="B29" s="9">
        <v>21</v>
      </c>
      <c r="C29" s="13" t="s">
        <v>189</v>
      </c>
      <c r="D29" s="13">
        <v>9000</v>
      </c>
      <c r="E29" s="14"/>
      <c r="F29" s="2"/>
    </row>
    <row r="30" s="1" customFormat="1" ht="38" customHeight="1" spans="1:6">
      <c r="A30" s="12" t="s">
        <v>59</v>
      </c>
      <c r="B30" s="9">
        <v>22</v>
      </c>
      <c r="C30" s="13" t="s">
        <v>190</v>
      </c>
      <c r="D30" s="13">
        <v>10500</v>
      </c>
      <c r="E30" s="14"/>
      <c r="F30" s="2"/>
    </row>
    <row r="31" s="1" customFormat="1" ht="20" customHeight="1" spans="1:6">
      <c r="A31" s="8" t="s">
        <v>61</v>
      </c>
      <c r="B31" s="18"/>
      <c r="C31" s="18" t="s">
        <v>62</v>
      </c>
      <c r="D31" s="19">
        <v>0</v>
      </c>
      <c r="E31" s="14"/>
      <c r="F31" s="2"/>
    </row>
    <row r="32" s="1" customFormat="1" ht="20" customHeight="1" spans="1:6">
      <c r="A32" s="8" t="s">
        <v>63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64</v>
      </c>
      <c r="B33" s="9">
        <v>23</v>
      </c>
      <c r="C33" s="20" t="s">
        <v>65</v>
      </c>
      <c r="D33" s="13"/>
      <c r="E33" s="14"/>
      <c r="F33" s="2"/>
    </row>
    <row r="34" s="1" customFormat="1" ht="38" customHeight="1" spans="1:6">
      <c r="A34" s="12" t="s">
        <v>66</v>
      </c>
      <c r="B34" s="9">
        <v>24</v>
      </c>
      <c r="C34" s="21"/>
      <c r="D34" s="13"/>
      <c r="E34" s="14"/>
      <c r="F34" s="2"/>
    </row>
    <row r="35" s="1" customFormat="1" ht="61" customHeight="1" spans="1:6">
      <c r="A35" s="8" t="s">
        <v>67</v>
      </c>
      <c r="B35" s="18"/>
      <c r="C35" s="13" t="s">
        <v>68</v>
      </c>
      <c r="D35" s="19">
        <f>D31*0.25*0.2</f>
        <v>0</v>
      </c>
      <c r="E35" s="14"/>
      <c r="F35" s="2"/>
    </row>
    <row r="36" s="2" customFormat="1" ht="20" customHeight="1" spans="1:5">
      <c r="A36" s="8" t="s">
        <v>69</v>
      </c>
      <c r="B36" s="9"/>
      <c r="C36" s="13"/>
      <c r="D36" s="19">
        <f>D35+D32+D28+D20+D13+D10</f>
        <v>374543</v>
      </c>
      <c r="E36" s="14"/>
    </row>
    <row r="37" s="2" customFormat="1" ht="26" customHeight="1" spans="1:5">
      <c r="A37" s="8" t="s">
        <v>70</v>
      </c>
      <c r="B37" s="9"/>
      <c r="C37" s="18"/>
      <c r="D37" s="19">
        <f>D36/D6</f>
        <v>535.061428571429</v>
      </c>
      <c r="E37" s="14"/>
    </row>
    <row r="38" s="1" customFormat="1" ht="20" customHeight="1" spans="1:4">
      <c r="A38" s="22"/>
      <c r="B38" s="22"/>
      <c r="C38" s="22"/>
      <c r="D38" s="22"/>
    </row>
    <row r="39" s="1" customFormat="1" spans="1:4">
      <c r="A39" s="22"/>
      <c r="B39" s="22"/>
      <c r="C39" s="22"/>
      <c r="D39" s="22"/>
    </row>
    <row r="40" s="1" customFormat="1" spans="1:4">
      <c r="A40" s="23"/>
      <c r="B40" s="3"/>
      <c r="C40" s="4"/>
      <c r="D40" s="3"/>
    </row>
  </sheetData>
  <mergeCells count="9">
    <mergeCell ref="A1:E1"/>
    <mergeCell ref="A2:C2"/>
    <mergeCell ref="A3:A4"/>
    <mergeCell ref="B3:B4"/>
    <mergeCell ref="C3:C4"/>
    <mergeCell ref="C33:C34"/>
    <mergeCell ref="D3:D4"/>
    <mergeCell ref="E3:E4"/>
    <mergeCell ref="A38:D39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A2" sqref="A2:D2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191</v>
      </c>
      <c r="B1" s="5"/>
      <c r="C1" s="5"/>
      <c r="D1" s="5"/>
      <c r="E1" s="5"/>
    </row>
    <row r="2" s="1" customFormat="1" ht="24" customHeight="1" spans="1:4">
      <c r="A2" s="24" t="s">
        <v>192</v>
      </c>
      <c r="B2" s="24"/>
      <c r="C2" s="24"/>
      <c r="D2" s="24"/>
    </row>
    <row r="3" s="1" customFormat="1" ht="20" customHeight="1" spans="1: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16</v>
      </c>
      <c r="B5" s="9">
        <v>1</v>
      </c>
      <c r="C5" s="9"/>
      <c r="D5" s="10"/>
      <c r="E5" s="11"/>
    </row>
    <row r="6" s="2" customFormat="1" ht="20" customHeight="1" spans="1:5">
      <c r="A6" s="12" t="s">
        <v>17</v>
      </c>
      <c r="B6" s="9">
        <v>2</v>
      </c>
      <c r="C6" s="9" t="s">
        <v>18</v>
      </c>
      <c r="D6" s="13">
        <f>112+180</f>
        <v>292</v>
      </c>
      <c r="E6" s="14"/>
    </row>
    <row r="7" s="2" customFormat="1" ht="20" customHeight="1" spans="1:5">
      <c r="A7" s="12" t="s">
        <v>19</v>
      </c>
      <c r="B7" s="9">
        <v>3</v>
      </c>
      <c r="C7" s="9"/>
      <c r="D7" s="13"/>
      <c r="E7" s="14"/>
    </row>
    <row r="8" s="2" customFormat="1" ht="20" customHeight="1" spans="1:5">
      <c r="A8" s="12" t="s">
        <v>20</v>
      </c>
      <c r="B8" s="9">
        <v>4</v>
      </c>
      <c r="C8" s="13" t="s">
        <v>21</v>
      </c>
      <c r="D8" s="13">
        <v>1</v>
      </c>
      <c r="E8" s="14"/>
    </row>
    <row r="9" s="2" customFormat="1" ht="38" customHeight="1" spans="1:5">
      <c r="A9" s="12" t="s">
        <v>22</v>
      </c>
      <c r="B9" s="9">
        <v>5</v>
      </c>
      <c r="C9" s="13" t="s">
        <v>23</v>
      </c>
      <c r="D9" s="15"/>
      <c r="E9" s="16"/>
    </row>
    <row r="10" s="2" customFormat="1" ht="20" customHeight="1" spans="1:5">
      <c r="A10" s="8" t="s">
        <v>24</v>
      </c>
      <c r="B10" s="9"/>
      <c r="C10" s="17"/>
      <c r="D10" s="18">
        <f>D11+D12</f>
        <v>0</v>
      </c>
      <c r="E10" s="16"/>
    </row>
    <row r="11" s="2" customFormat="1" ht="51" customHeight="1" spans="1:5">
      <c r="A11" s="12" t="s">
        <v>25</v>
      </c>
      <c r="B11" s="9">
        <v>6</v>
      </c>
      <c r="C11" s="13" t="s">
        <v>129</v>
      </c>
      <c r="D11" s="13"/>
      <c r="E11" s="16"/>
    </row>
    <row r="12" s="2" customFormat="1" ht="38" customHeight="1" spans="1:5">
      <c r="A12" s="12" t="s">
        <v>27</v>
      </c>
      <c r="B12" s="9">
        <v>7</v>
      </c>
      <c r="C12" s="13" t="s">
        <v>28</v>
      </c>
      <c r="D12" s="13"/>
      <c r="E12" s="16"/>
    </row>
    <row r="13" s="2" customFormat="1" ht="20" customHeight="1" spans="1:5">
      <c r="A13" s="8" t="s">
        <v>29</v>
      </c>
      <c r="B13" s="9"/>
      <c r="C13" s="18"/>
      <c r="D13" s="17">
        <f>D14+D15+D16+D17+D18+D19</f>
        <v>151947</v>
      </c>
      <c r="E13" s="14"/>
    </row>
    <row r="14" s="2" customFormat="1" ht="55" customHeight="1" spans="1:5">
      <c r="A14" s="12" t="s">
        <v>30</v>
      </c>
      <c r="B14" s="9">
        <v>8</v>
      </c>
      <c r="C14" s="13" t="s">
        <v>73</v>
      </c>
      <c r="D14" s="13">
        <v>66000</v>
      </c>
      <c r="E14" s="14"/>
    </row>
    <row r="15" s="2" customFormat="1" ht="54" customHeight="1" spans="1:5">
      <c r="A15" s="12" t="s">
        <v>32</v>
      </c>
      <c r="B15" s="9">
        <v>9</v>
      </c>
      <c r="C15" s="13" t="s">
        <v>74</v>
      </c>
      <c r="D15" s="13">
        <v>37200</v>
      </c>
      <c r="E15" s="14"/>
    </row>
    <row r="16" s="2" customFormat="1" ht="38" customHeight="1" spans="1:5">
      <c r="A16" s="12" t="s">
        <v>34</v>
      </c>
      <c r="B16" s="9">
        <v>10</v>
      </c>
      <c r="C16" s="13" t="s">
        <v>35</v>
      </c>
      <c r="D16" s="13">
        <v>45014</v>
      </c>
      <c r="E16" s="14"/>
    </row>
    <row r="17" s="2" customFormat="1" ht="38" customHeight="1" spans="1:5">
      <c r="A17" s="12" t="s">
        <v>36</v>
      </c>
      <c r="B17" s="9">
        <v>11</v>
      </c>
      <c r="C17" s="13" t="s">
        <v>37</v>
      </c>
      <c r="D17" s="13">
        <v>3150</v>
      </c>
      <c r="E17" s="14"/>
    </row>
    <row r="18" s="2" customFormat="1" ht="38" customHeight="1" spans="1:5">
      <c r="A18" s="12" t="s">
        <v>38</v>
      </c>
      <c r="B18" s="9">
        <v>12</v>
      </c>
      <c r="C18" s="13" t="s">
        <v>39</v>
      </c>
      <c r="D18" s="13">
        <v>0</v>
      </c>
      <c r="E18" s="14"/>
    </row>
    <row r="19" s="2" customFormat="1" ht="38" customHeight="1" spans="1:5">
      <c r="A19" s="12" t="s">
        <v>40</v>
      </c>
      <c r="B19" s="9">
        <v>13</v>
      </c>
      <c r="C19" s="13" t="s">
        <v>41</v>
      </c>
      <c r="D19" s="13">
        <v>583</v>
      </c>
      <c r="E19" s="14"/>
    </row>
    <row r="20" s="2" customFormat="1" ht="20" customHeight="1" spans="1:5">
      <c r="A20" s="8" t="s">
        <v>42</v>
      </c>
      <c r="B20" s="9"/>
      <c r="C20" s="17"/>
      <c r="D20" s="17">
        <f>D21+D22+D23+D24+D25+D26+D27</f>
        <v>15727</v>
      </c>
      <c r="E20" s="14"/>
    </row>
    <row r="21" s="2" customFormat="1" ht="38" customHeight="1" spans="1:5">
      <c r="A21" s="12" t="s">
        <v>43</v>
      </c>
      <c r="B21" s="9">
        <v>14</v>
      </c>
      <c r="C21" s="13" t="s">
        <v>85</v>
      </c>
      <c r="D21" s="13">
        <v>1907</v>
      </c>
      <c r="E21" s="14"/>
    </row>
    <row r="22" s="1" customFormat="1" ht="38" customHeight="1" spans="1:6">
      <c r="A22" s="12" t="s">
        <v>45</v>
      </c>
      <c r="B22" s="9">
        <v>15</v>
      </c>
      <c r="C22" s="13" t="s">
        <v>86</v>
      </c>
      <c r="D22" s="13">
        <v>124</v>
      </c>
      <c r="E22" s="14"/>
      <c r="F22" s="2"/>
    </row>
    <row r="23" s="1" customFormat="1" ht="38" customHeight="1" spans="1:6">
      <c r="A23" s="12" t="s">
        <v>47</v>
      </c>
      <c r="B23" s="9">
        <v>16</v>
      </c>
      <c r="C23" s="13" t="s">
        <v>48</v>
      </c>
      <c r="D23" s="13">
        <v>5600</v>
      </c>
      <c r="E23" s="14"/>
      <c r="F23" s="2"/>
    </row>
    <row r="24" s="1" customFormat="1" ht="38" customHeight="1" spans="1:6">
      <c r="A24" s="12" t="s">
        <v>49</v>
      </c>
      <c r="B24" s="9">
        <v>17</v>
      </c>
      <c r="C24" s="13" t="s">
        <v>193</v>
      </c>
      <c r="D24" s="13">
        <v>6720</v>
      </c>
      <c r="E24" s="14"/>
      <c r="F24" s="2"/>
    </row>
    <row r="25" s="1" customFormat="1" ht="38" customHeight="1" spans="1:6">
      <c r="A25" s="12" t="s">
        <v>51</v>
      </c>
      <c r="B25" s="9">
        <v>18</v>
      </c>
      <c r="C25" s="13"/>
      <c r="D25" s="13">
        <v>0</v>
      </c>
      <c r="E25" s="14"/>
      <c r="F25" s="2"/>
    </row>
    <row r="26" s="1" customFormat="1" ht="38" customHeight="1" spans="1:6">
      <c r="A26" s="12" t="s">
        <v>52</v>
      </c>
      <c r="B26" s="9">
        <v>19</v>
      </c>
      <c r="C26" s="13" t="s">
        <v>78</v>
      </c>
      <c r="D26" s="13">
        <v>1200</v>
      </c>
      <c r="E26" s="14"/>
      <c r="F26" s="2"/>
    </row>
    <row r="27" s="1" customFormat="1" ht="38" customHeight="1" spans="1:6">
      <c r="A27" s="12" t="s">
        <v>54</v>
      </c>
      <c r="B27" s="9">
        <v>20</v>
      </c>
      <c r="C27" s="13" t="s">
        <v>88</v>
      </c>
      <c r="D27" s="13">
        <v>176</v>
      </c>
      <c r="E27" s="14"/>
      <c r="F27" s="2"/>
    </row>
    <row r="28" s="2" customFormat="1" ht="20" customHeight="1" spans="1:5">
      <c r="A28" s="8" t="s">
        <v>56</v>
      </c>
      <c r="B28" s="9"/>
      <c r="C28" s="18"/>
      <c r="D28" s="17">
        <f>D29+D30</f>
        <v>4780</v>
      </c>
      <c r="E28" s="14"/>
    </row>
    <row r="29" s="1" customFormat="1" ht="38" customHeight="1" spans="1:6">
      <c r="A29" s="12" t="s">
        <v>57</v>
      </c>
      <c r="B29" s="9">
        <v>21</v>
      </c>
      <c r="C29" s="13" t="s">
        <v>89</v>
      </c>
      <c r="D29" s="13">
        <v>3100</v>
      </c>
      <c r="E29" s="14"/>
      <c r="F29" s="2"/>
    </row>
    <row r="30" s="1" customFormat="1" ht="38" customHeight="1" spans="1:6">
      <c r="A30" s="12" t="s">
        <v>59</v>
      </c>
      <c r="B30" s="9">
        <v>22</v>
      </c>
      <c r="C30" s="13" t="s">
        <v>194</v>
      </c>
      <c r="D30" s="13">
        <v>1680</v>
      </c>
      <c r="E30" s="14"/>
      <c r="F30" s="2"/>
    </row>
    <row r="31" s="1" customFormat="1" ht="20" customHeight="1" spans="1:6">
      <c r="A31" s="8" t="s">
        <v>61</v>
      </c>
      <c r="B31" s="18"/>
      <c r="C31" s="18" t="s">
        <v>62</v>
      </c>
      <c r="D31" s="19">
        <v>0</v>
      </c>
      <c r="E31" s="14"/>
      <c r="F31" s="2"/>
    </row>
    <row r="32" s="1" customFormat="1" ht="20" customHeight="1" spans="1:6">
      <c r="A32" s="8" t="s">
        <v>63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64</v>
      </c>
      <c r="B33" s="9">
        <v>23</v>
      </c>
      <c r="C33" s="20" t="s">
        <v>65</v>
      </c>
      <c r="D33" s="13"/>
      <c r="E33" s="14"/>
      <c r="F33" s="2"/>
    </row>
    <row r="34" s="1" customFormat="1" ht="38" customHeight="1" spans="1:6">
      <c r="A34" s="12" t="s">
        <v>66</v>
      </c>
      <c r="B34" s="9">
        <v>24</v>
      </c>
      <c r="C34" s="21"/>
      <c r="D34" s="13"/>
      <c r="E34" s="14"/>
      <c r="F34" s="2"/>
    </row>
    <row r="35" s="1" customFormat="1" ht="61" customHeight="1" spans="1:6">
      <c r="A35" s="8" t="s">
        <v>67</v>
      </c>
      <c r="B35" s="18"/>
      <c r="C35" s="13" t="s">
        <v>68</v>
      </c>
      <c r="D35" s="19">
        <f>D31*0.25*0.2</f>
        <v>0</v>
      </c>
      <c r="E35" s="14"/>
      <c r="F35" s="2"/>
    </row>
    <row r="36" s="2" customFormat="1" ht="20" customHeight="1" spans="1:5">
      <c r="A36" s="8" t="s">
        <v>69</v>
      </c>
      <c r="B36" s="9"/>
      <c r="C36" s="13"/>
      <c r="D36" s="19">
        <f>D35+D32+D28+D20+D13+D10</f>
        <v>172454</v>
      </c>
      <c r="E36" s="14"/>
    </row>
    <row r="37" s="2" customFormat="1" ht="26" customHeight="1" spans="1:5">
      <c r="A37" s="8" t="s">
        <v>70</v>
      </c>
      <c r="B37" s="9"/>
      <c r="C37" s="18"/>
      <c r="D37" s="19">
        <f>D36/D6</f>
        <v>590.595890410959</v>
      </c>
      <c r="E37" s="14"/>
    </row>
    <row r="38" s="1" customFormat="1" ht="20" customHeight="1" spans="1:4">
      <c r="A38" s="22"/>
      <c r="B38" s="22"/>
      <c r="C38" s="22"/>
      <c r="D38" s="22"/>
    </row>
    <row r="39" s="1" customFormat="1" spans="1:4">
      <c r="A39" s="22"/>
      <c r="B39" s="22"/>
      <c r="C39" s="22"/>
      <c r="D39" s="22"/>
    </row>
    <row r="40" s="1" customFormat="1" spans="1:4">
      <c r="A40" s="23"/>
      <c r="B40" s="3"/>
      <c r="C40" s="4"/>
      <c r="D40" s="3"/>
    </row>
  </sheetData>
  <mergeCells count="9">
    <mergeCell ref="A1:E1"/>
    <mergeCell ref="A2:D2"/>
    <mergeCell ref="A3:A4"/>
    <mergeCell ref="B3:B4"/>
    <mergeCell ref="C3:C4"/>
    <mergeCell ref="C33:C34"/>
    <mergeCell ref="D3:D4"/>
    <mergeCell ref="E3:E4"/>
    <mergeCell ref="A38:D39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H13" sqref="H13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195</v>
      </c>
      <c r="B1" s="5"/>
      <c r="C1" s="5"/>
      <c r="D1" s="5"/>
      <c r="E1" s="5"/>
    </row>
    <row r="2" s="1" customFormat="1" ht="24" customHeight="1" spans="1:4">
      <c r="A2" s="6" t="s">
        <v>196</v>
      </c>
      <c r="B2" s="6"/>
      <c r="C2" s="4"/>
      <c r="D2" s="3"/>
    </row>
    <row r="3" s="1" customFormat="1" ht="20" customHeight="1" spans="1: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16</v>
      </c>
      <c r="B5" s="9">
        <v>1</v>
      </c>
      <c r="C5" s="9"/>
      <c r="D5" s="10"/>
      <c r="E5" s="11"/>
    </row>
    <row r="6" s="2" customFormat="1" ht="20" customHeight="1" spans="1:5">
      <c r="A6" s="12" t="s">
        <v>17</v>
      </c>
      <c r="B6" s="9">
        <v>2</v>
      </c>
      <c r="C6" s="9" t="s">
        <v>18</v>
      </c>
      <c r="D6" s="13">
        <v>130</v>
      </c>
      <c r="E6" s="14"/>
    </row>
    <row r="7" s="2" customFormat="1" ht="20" customHeight="1" spans="1:5">
      <c r="A7" s="12" t="s">
        <v>19</v>
      </c>
      <c r="B7" s="9">
        <v>3</v>
      </c>
      <c r="C7" s="9"/>
      <c r="D7" s="13"/>
      <c r="E7" s="14"/>
    </row>
    <row r="8" s="2" customFormat="1" ht="20" customHeight="1" spans="1:5">
      <c r="A8" s="12" t="s">
        <v>20</v>
      </c>
      <c r="B8" s="9">
        <v>4</v>
      </c>
      <c r="C8" s="13" t="s">
        <v>21</v>
      </c>
      <c r="D8" s="13">
        <v>1</v>
      </c>
      <c r="E8" s="14"/>
    </row>
    <row r="9" s="2" customFormat="1" ht="38" customHeight="1" spans="1:5">
      <c r="A9" s="12" t="s">
        <v>22</v>
      </c>
      <c r="B9" s="9">
        <v>5</v>
      </c>
      <c r="C9" s="13" t="s">
        <v>23</v>
      </c>
      <c r="D9" s="15"/>
      <c r="E9" s="16"/>
    </row>
    <row r="10" s="2" customFormat="1" ht="20" customHeight="1" spans="1:5">
      <c r="A10" s="8" t="s">
        <v>24</v>
      </c>
      <c r="B10" s="9"/>
      <c r="C10" s="17"/>
      <c r="D10" s="18">
        <f>D11+D12</f>
        <v>0</v>
      </c>
      <c r="E10" s="16"/>
    </row>
    <row r="11" s="2" customFormat="1" ht="51" customHeight="1" spans="1:5">
      <c r="A11" s="12" t="s">
        <v>25</v>
      </c>
      <c r="B11" s="9">
        <v>6</v>
      </c>
      <c r="C11" s="13" t="s">
        <v>129</v>
      </c>
      <c r="D11" s="13"/>
      <c r="E11" s="16"/>
    </row>
    <row r="12" s="2" customFormat="1" ht="38" customHeight="1" spans="1:5">
      <c r="A12" s="12" t="s">
        <v>27</v>
      </c>
      <c r="B12" s="9">
        <v>7</v>
      </c>
      <c r="C12" s="13" t="s">
        <v>28</v>
      </c>
      <c r="D12" s="13"/>
      <c r="E12" s="16"/>
    </row>
    <row r="13" s="2" customFormat="1" ht="20" customHeight="1" spans="1:5">
      <c r="A13" s="8" t="s">
        <v>29</v>
      </c>
      <c r="B13" s="9"/>
      <c r="C13" s="18"/>
      <c r="D13" s="17">
        <f>D14+D15+D16+D17+D18+D19</f>
        <v>138747</v>
      </c>
      <c r="E13" s="14"/>
    </row>
    <row r="14" s="2" customFormat="1" ht="55" customHeight="1" spans="1:5">
      <c r="A14" s="12" t="s">
        <v>30</v>
      </c>
      <c r="B14" s="9">
        <v>8</v>
      </c>
      <c r="C14" s="13" t="s">
        <v>73</v>
      </c>
      <c r="D14" s="13">
        <v>66000</v>
      </c>
      <c r="E14" s="14"/>
    </row>
    <row r="15" s="2" customFormat="1" ht="54" customHeight="1" spans="1:5">
      <c r="A15" s="12" t="s">
        <v>32</v>
      </c>
      <c r="B15" s="9">
        <v>9</v>
      </c>
      <c r="C15" s="13" t="s">
        <v>84</v>
      </c>
      <c r="D15" s="13">
        <v>24000</v>
      </c>
      <c r="E15" s="14"/>
    </row>
    <row r="16" s="2" customFormat="1" ht="38" customHeight="1" spans="1:5">
      <c r="A16" s="12" t="s">
        <v>34</v>
      </c>
      <c r="B16" s="9">
        <v>10</v>
      </c>
      <c r="C16" s="13" t="s">
        <v>35</v>
      </c>
      <c r="D16" s="13">
        <v>45014</v>
      </c>
      <c r="E16" s="14"/>
    </row>
    <row r="17" s="2" customFormat="1" ht="38" customHeight="1" spans="1:5">
      <c r="A17" s="12" t="s">
        <v>36</v>
      </c>
      <c r="B17" s="9">
        <v>11</v>
      </c>
      <c r="C17" s="13" t="s">
        <v>37</v>
      </c>
      <c r="D17" s="13">
        <v>3150</v>
      </c>
      <c r="E17" s="14"/>
    </row>
    <row r="18" s="2" customFormat="1" ht="38" customHeight="1" spans="1:5">
      <c r="A18" s="12" t="s">
        <v>38</v>
      </c>
      <c r="B18" s="9">
        <v>12</v>
      </c>
      <c r="C18" s="13" t="s">
        <v>39</v>
      </c>
      <c r="D18" s="13">
        <v>0</v>
      </c>
      <c r="E18" s="14"/>
    </row>
    <row r="19" s="2" customFormat="1" ht="38" customHeight="1" spans="1:5">
      <c r="A19" s="12" t="s">
        <v>40</v>
      </c>
      <c r="B19" s="9">
        <v>13</v>
      </c>
      <c r="C19" s="13" t="s">
        <v>41</v>
      </c>
      <c r="D19" s="13">
        <v>583</v>
      </c>
      <c r="E19" s="14"/>
    </row>
    <row r="20" s="2" customFormat="1" ht="20" customHeight="1" spans="1:5">
      <c r="A20" s="8" t="s">
        <v>42</v>
      </c>
      <c r="B20" s="9"/>
      <c r="C20" s="17"/>
      <c r="D20" s="17">
        <f>D21+D22+D23+D24+D25+D26+D27</f>
        <v>23989</v>
      </c>
      <c r="E20" s="14"/>
    </row>
    <row r="21" s="2" customFormat="1" ht="38" customHeight="1" spans="1:5">
      <c r="A21" s="12" t="s">
        <v>43</v>
      </c>
      <c r="B21" s="9">
        <v>14</v>
      </c>
      <c r="C21" s="13" t="s">
        <v>197</v>
      </c>
      <c r="D21" s="13">
        <v>2253</v>
      </c>
      <c r="E21" s="14"/>
    </row>
    <row r="22" s="1" customFormat="1" ht="38" customHeight="1" spans="1:6">
      <c r="A22" s="12" t="s">
        <v>45</v>
      </c>
      <c r="B22" s="9">
        <v>15</v>
      </c>
      <c r="C22" s="13" t="s">
        <v>198</v>
      </c>
      <c r="D22" s="13">
        <v>128</v>
      </c>
      <c r="E22" s="14"/>
      <c r="F22" s="2"/>
    </row>
    <row r="23" s="1" customFormat="1" ht="38" customHeight="1" spans="1:6">
      <c r="A23" s="12" t="s">
        <v>47</v>
      </c>
      <c r="B23" s="9">
        <v>16</v>
      </c>
      <c r="C23" s="13" t="s">
        <v>199</v>
      </c>
      <c r="D23" s="13">
        <v>11200</v>
      </c>
      <c r="E23" s="14"/>
      <c r="F23" s="2"/>
    </row>
    <row r="24" s="1" customFormat="1" ht="38" customHeight="1" spans="1:6">
      <c r="A24" s="12" t="s">
        <v>49</v>
      </c>
      <c r="B24" s="9">
        <v>17</v>
      </c>
      <c r="C24" s="13" t="s">
        <v>200</v>
      </c>
      <c r="D24" s="13">
        <v>7800</v>
      </c>
      <c r="E24" s="14"/>
      <c r="F24" s="2"/>
    </row>
    <row r="25" s="1" customFormat="1" ht="38" customHeight="1" spans="1:6">
      <c r="A25" s="12" t="s">
        <v>51</v>
      </c>
      <c r="B25" s="9">
        <v>18</v>
      </c>
      <c r="C25" s="13"/>
      <c r="D25" s="13">
        <v>0</v>
      </c>
      <c r="E25" s="14"/>
      <c r="F25" s="2"/>
    </row>
    <row r="26" s="1" customFormat="1" ht="38" customHeight="1" spans="1:6">
      <c r="A26" s="12" t="s">
        <v>52</v>
      </c>
      <c r="B26" s="9">
        <v>19</v>
      </c>
      <c r="C26" s="13" t="s">
        <v>201</v>
      </c>
      <c r="D26" s="13">
        <v>2400</v>
      </c>
      <c r="E26" s="14"/>
      <c r="F26" s="2"/>
    </row>
    <row r="27" s="1" customFormat="1" ht="38" customHeight="1" spans="1:6">
      <c r="A27" s="12" t="s">
        <v>54</v>
      </c>
      <c r="B27" s="9">
        <v>20</v>
      </c>
      <c r="C27" s="13" t="s">
        <v>202</v>
      </c>
      <c r="D27" s="13">
        <v>208</v>
      </c>
      <c r="E27" s="14"/>
      <c r="F27" s="2"/>
    </row>
    <row r="28" s="2" customFormat="1" ht="20" customHeight="1" spans="1:5">
      <c r="A28" s="8" t="s">
        <v>56</v>
      </c>
      <c r="B28" s="9"/>
      <c r="C28" s="18"/>
      <c r="D28" s="17">
        <f>D29+D30</f>
        <v>6950</v>
      </c>
      <c r="E28" s="14"/>
    </row>
    <row r="29" s="1" customFormat="1" ht="38" customHeight="1" spans="1:6">
      <c r="A29" s="12" t="s">
        <v>57</v>
      </c>
      <c r="B29" s="9">
        <v>21</v>
      </c>
      <c r="C29" s="13" t="s">
        <v>203</v>
      </c>
      <c r="D29" s="13">
        <v>5000</v>
      </c>
      <c r="E29" s="14"/>
      <c r="F29" s="2"/>
    </row>
    <row r="30" s="1" customFormat="1" ht="38" customHeight="1" spans="1:6">
      <c r="A30" s="12" t="s">
        <v>59</v>
      </c>
      <c r="B30" s="9">
        <v>22</v>
      </c>
      <c r="C30" s="13" t="s">
        <v>204</v>
      </c>
      <c r="D30" s="13">
        <v>1950</v>
      </c>
      <c r="E30" s="14"/>
      <c r="F30" s="2"/>
    </row>
    <row r="31" s="1" customFormat="1" ht="20" customHeight="1" spans="1:6">
      <c r="A31" s="8" t="s">
        <v>61</v>
      </c>
      <c r="B31" s="18"/>
      <c r="C31" s="18" t="s">
        <v>62</v>
      </c>
      <c r="D31" s="19">
        <v>0</v>
      </c>
      <c r="E31" s="14"/>
      <c r="F31" s="2"/>
    </row>
    <row r="32" s="1" customFormat="1" ht="20" customHeight="1" spans="1:6">
      <c r="A32" s="8" t="s">
        <v>63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64</v>
      </c>
      <c r="B33" s="9">
        <v>23</v>
      </c>
      <c r="C33" s="20" t="s">
        <v>65</v>
      </c>
      <c r="D33" s="13"/>
      <c r="E33" s="14"/>
      <c r="F33" s="2"/>
    </row>
    <row r="34" s="1" customFormat="1" ht="38" customHeight="1" spans="1:6">
      <c r="A34" s="12" t="s">
        <v>66</v>
      </c>
      <c r="B34" s="9">
        <v>24</v>
      </c>
      <c r="C34" s="21"/>
      <c r="D34" s="13"/>
      <c r="E34" s="14"/>
      <c r="F34" s="2"/>
    </row>
    <row r="35" s="1" customFormat="1" ht="61" customHeight="1" spans="1:6">
      <c r="A35" s="8" t="s">
        <v>67</v>
      </c>
      <c r="B35" s="18"/>
      <c r="C35" s="13" t="s">
        <v>68</v>
      </c>
      <c r="D35" s="19">
        <f>D31*0.25*0.2</f>
        <v>0</v>
      </c>
      <c r="E35" s="14"/>
      <c r="F35" s="2"/>
    </row>
    <row r="36" s="2" customFormat="1" ht="20" customHeight="1" spans="1:5">
      <c r="A36" s="8" t="s">
        <v>69</v>
      </c>
      <c r="B36" s="9"/>
      <c r="C36" s="13"/>
      <c r="D36" s="19">
        <f>D35+D32+D28+D20+D13+D10</f>
        <v>169686</v>
      </c>
      <c r="E36" s="14"/>
    </row>
    <row r="37" s="2" customFormat="1" ht="26" customHeight="1" spans="1:5">
      <c r="A37" s="8" t="s">
        <v>70</v>
      </c>
      <c r="B37" s="9"/>
      <c r="C37" s="18"/>
      <c r="D37" s="19">
        <f>D36/D6</f>
        <v>1305.27692307692</v>
      </c>
      <c r="E37" s="14"/>
    </row>
    <row r="38" s="1" customFormat="1" ht="20" customHeight="1" spans="1:4">
      <c r="A38" s="22"/>
      <c r="B38" s="22"/>
      <c r="C38" s="22"/>
      <c r="D38" s="22"/>
    </row>
    <row r="39" s="1" customFormat="1" spans="1:4">
      <c r="A39" s="22"/>
      <c r="B39" s="22"/>
      <c r="C39" s="22"/>
      <c r="D39" s="22"/>
    </row>
    <row r="40" s="1" customFormat="1" spans="1:4">
      <c r="A40" s="23"/>
      <c r="B40" s="3"/>
      <c r="C40" s="4"/>
      <c r="D40" s="3"/>
    </row>
  </sheetData>
  <mergeCells count="9">
    <mergeCell ref="A1:E1"/>
    <mergeCell ref="A2:C2"/>
    <mergeCell ref="A3:A4"/>
    <mergeCell ref="B3:B4"/>
    <mergeCell ref="C3:C4"/>
    <mergeCell ref="C33:C34"/>
    <mergeCell ref="D3:D4"/>
    <mergeCell ref="E3:E4"/>
    <mergeCell ref="A38:D39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A30" workbookViewId="0">
      <selection activeCell="G43" sqref="G43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205</v>
      </c>
      <c r="B1" s="5"/>
      <c r="C1" s="5"/>
      <c r="D1" s="5"/>
      <c r="E1" s="5"/>
    </row>
    <row r="2" s="1" customFormat="1" ht="24" customHeight="1" spans="1:4">
      <c r="A2" s="6" t="s">
        <v>206</v>
      </c>
      <c r="B2" s="6"/>
      <c r="C2" s="4"/>
      <c r="D2" s="3"/>
    </row>
    <row r="3" s="1" customFormat="1" ht="20" customHeight="1" spans="1: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16</v>
      </c>
      <c r="B5" s="9">
        <v>1</v>
      </c>
      <c r="C5" s="9"/>
      <c r="D5" s="10"/>
      <c r="E5" s="11"/>
    </row>
    <row r="6" s="2" customFormat="1" ht="20" customHeight="1" spans="1:5">
      <c r="A6" s="12" t="s">
        <v>17</v>
      </c>
      <c r="B6" s="9">
        <v>2</v>
      </c>
      <c r="C6" s="9" t="s">
        <v>18</v>
      </c>
      <c r="D6" s="13">
        <v>40</v>
      </c>
      <c r="E6" s="14"/>
    </row>
    <row r="7" s="2" customFormat="1" ht="20" customHeight="1" spans="1:5">
      <c r="A7" s="12" t="s">
        <v>19</v>
      </c>
      <c r="B7" s="9">
        <v>3</v>
      </c>
      <c r="C7" s="9"/>
      <c r="D7" s="13"/>
      <c r="E7" s="14"/>
    </row>
    <row r="8" s="2" customFormat="1" ht="20" customHeight="1" spans="1:5">
      <c r="A8" s="12" t="s">
        <v>20</v>
      </c>
      <c r="B8" s="9">
        <v>4</v>
      </c>
      <c r="C8" s="13" t="s">
        <v>21</v>
      </c>
      <c r="D8" s="13">
        <v>1</v>
      </c>
      <c r="E8" s="14"/>
    </row>
    <row r="9" s="2" customFormat="1" ht="38" customHeight="1" spans="1:5">
      <c r="A9" s="12" t="s">
        <v>22</v>
      </c>
      <c r="B9" s="9">
        <v>5</v>
      </c>
      <c r="C9" s="13" t="s">
        <v>138</v>
      </c>
      <c r="D9" s="15"/>
      <c r="E9" s="16"/>
    </row>
    <row r="10" s="2" customFormat="1" ht="20" customHeight="1" spans="1:5">
      <c r="A10" s="8" t="s">
        <v>24</v>
      </c>
      <c r="B10" s="9"/>
      <c r="C10" s="17"/>
      <c r="D10" s="18">
        <f>D11+D12</f>
        <v>0</v>
      </c>
      <c r="E10" s="16"/>
    </row>
    <row r="11" s="2" customFormat="1" ht="51" customHeight="1" spans="1:5">
      <c r="A11" s="12" t="s">
        <v>25</v>
      </c>
      <c r="B11" s="9">
        <v>6</v>
      </c>
      <c r="C11" s="13" t="s">
        <v>129</v>
      </c>
      <c r="D11" s="13"/>
      <c r="E11" s="16"/>
    </row>
    <row r="12" s="2" customFormat="1" ht="38" customHeight="1" spans="1:5">
      <c r="A12" s="12" t="s">
        <v>27</v>
      </c>
      <c r="B12" s="9">
        <v>7</v>
      </c>
      <c r="C12" s="13" t="s">
        <v>28</v>
      </c>
      <c r="D12" s="13"/>
      <c r="E12" s="16"/>
    </row>
    <row r="13" s="2" customFormat="1" ht="20" customHeight="1" spans="1:5">
      <c r="A13" s="8" t="s">
        <v>29</v>
      </c>
      <c r="B13" s="9"/>
      <c r="C13" s="18"/>
      <c r="D13" s="17">
        <f>D14+D15+D16+D17+D18+D19</f>
        <v>115283</v>
      </c>
      <c r="E13" s="14"/>
    </row>
    <row r="14" s="2" customFormat="1" ht="55" customHeight="1" spans="1:5">
      <c r="A14" s="12" t="s">
        <v>30</v>
      </c>
      <c r="B14" s="9">
        <v>8</v>
      </c>
      <c r="C14" s="13" t="s">
        <v>139</v>
      </c>
      <c r="D14" s="13">
        <v>49500</v>
      </c>
      <c r="E14" s="14"/>
    </row>
    <row r="15" s="2" customFormat="1" ht="54" customHeight="1" spans="1:5">
      <c r="A15" s="12" t="s">
        <v>32</v>
      </c>
      <c r="B15" s="9">
        <v>9</v>
      </c>
      <c r="C15" s="13" t="s">
        <v>84</v>
      </c>
      <c r="D15" s="13">
        <v>24000</v>
      </c>
      <c r="E15" s="14"/>
    </row>
    <row r="16" s="2" customFormat="1" ht="38" customHeight="1" spans="1:5">
      <c r="A16" s="12" t="s">
        <v>34</v>
      </c>
      <c r="B16" s="9">
        <v>10</v>
      </c>
      <c r="C16" s="13" t="s">
        <v>140</v>
      </c>
      <c r="D16" s="13">
        <v>38583</v>
      </c>
      <c r="E16" s="14"/>
    </row>
    <row r="17" s="2" customFormat="1" ht="38" customHeight="1" spans="1:5">
      <c r="A17" s="12" t="s">
        <v>36</v>
      </c>
      <c r="B17" s="9">
        <v>11</v>
      </c>
      <c r="C17" s="13" t="s">
        <v>141</v>
      </c>
      <c r="D17" s="13">
        <v>2700</v>
      </c>
      <c r="E17" s="14"/>
    </row>
    <row r="18" s="2" customFormat="1" ht="38" customHeight="1" spans="1:5">
      <c r="A18" s="12" t="s">
        <v>38</v>
      </c>
      <c r="B18" s="9">
        <v>12</v>
      </c>
      <c r="C18" s="13" t="s">
        <v>39</v>
      </c>
      <c r="D18" s="13">
        <v>0</v>
      </c>
      <c r="E18" s="14"/>
    </row>
    <row r="19" s="2" customFormat="1" ht="38" customHeight="1" spans="1:5">
      <c r="A19" s="12" t="s">
        <v>40</v>
      </c>
      <c r="B19" s="9">
        <v>13</v>
      </c>
      <c r="C19" s="13" t="s">
        <v>142</v>
      </c>
      <c r="D19" s="13">
        <v>500</v>
      </c>
      <c r="E19" s="14"/>
    </row>
    <row r="20" s="2" customFormat="1" ht="20" customHeight="1" spans="1:5">
      <c r="A20" s="8" t="s">
        <v>42</v>
      </c>
      <c r="B20" s="9"/>
      <c r="C20" s="17"/>
      <c r="D20" s="17">
        <f>D21+D22+D23+D24+D25+D26+D27</f>
        <v>9805</v>
      </c>
      <c r="E20" s="14"/>
    </row>
    <row r="21" s="2" customFormat="1" ht="38" customHeight="1" spans="1:5">
      <c r="A21" s="12" t="s">
        <v>43</v>
      </c>
      <c r="B21" s="9">
        <v>14</v>
      </c>
      <c r="C21" s="13" t="s">
        <v>179</v>
      </c>
      <c r="D21" s="13">
        <v>433</v>
      </c>
      <c r="E21" s="14"/>
    </row>
    <row r="22" s="1" customFormat="1" ht="38" customHeight="1" spans="1:6">
      <c r="A22" s="12" t="s">
        <v>45</v>
      </c>
      <c r="B22" s="9">
        <v>15</v>
      </c>
      <c r="C22" s="13" t="s">
        <v>180</v>
      </c>
      <c r="D22" s="13">
        <v>108</v>
      </c>
      <c r="E22" s="14"/>
      <c r="F22" s="2"/>
    </row>
    <row r="23" s="1" customFormat="1" ht="38" customHeight="1" spans="1:6">
      <c r="A23" s="12" t="s">
        <v>47</v>
      </c>
      <c r="B23" s="9">
        <v>16</v>
      </c>
      <c r="C23" s="13" t="s">
        <v>48</v>
      </c>
      <c r="D23" s="13">
        <v>5600</v>
      </c>
      <c r="E23" s="14"/>
      <c r="F23" s="2"/>
    </row>
    <row r="24" s="1" customFormat="1" ht="38" customHeight="1" spans="1:6">
      <c r="A24" s="12" t="s">
        <v>49</v>
      </c>
      <c r="B24" s="9">
        <v>17</v>
      </c>
      <c r="C24" s="13" t="s">
        <v>207</v>
      </c>
      <c r="D24" s="13">
        <v>2400</v>
      </c>
      <c r="E24" s="14"/>
      <c r="F24" s="2"/>
    </row>
    <row r="25" s="1" customFormat="1" ht="38" customHeight="1" spans="1:6">
      <c r="A25" s="12" t="s">
        <v>51</v>
      </c>
      <c r="B25" s="9">
        <v>18</v>
      </c>
      <c r="C25" s="13"/>
      <c r="D25" s="13">
        <v>0</v>
      </c>
      <c r="E25" s="14"/>
      <c r="F25" s="2"/>
    </row>
    <row r="26" s="1" customFormat="1" ht="38" customHeight="1" spans="1:6">
      <c r="A26" s="12" t="s">
        <v>52</v>
      </c>
      <c r="B26" s="9">
        <v>19</v>
      </c>
      <c r="C26" s="13" t="s">
        <v>78</v>
      </c>
      <c r="D26" s="13">
        <v>1200</v>
      </c>
      <c r="E26" s="14"/>
      <c r="F26" s="2"/>
    </row>
    <row r="27" s="1" customFormat="1" ht="38" customHeight="1" spans="1:6">
      <c r="A27" s="12" t="s">
        <v>54</v>
      </c>
      <c r="B27" s="9">
        <v>20</v>
      </c>
      <c r="C27" s="13" t="s">
        <v>182</v>
      </c>
      <c r="D27" s="13">
        <v>64</v>
      </c>
      <c r="E27" s="14"/>
      <c r="F27" s="2"/>
    </row>
    <row r="28" s="2" customFormat="1" ht="20" customHeight="1" spans="1:5">
      <c r="A28" s="8" t="s">
        <v>56</v>
      </c>
      <c r="B28" s="9"/>
      <c r="C28" s="18"/>
      <c r="D28" s="17">
        <f>D29+D30</f>
        <v>3000</v>
      </c>
      <c r="E28" s="14"/>
    </row>
    <row r="29" s="1" customFormat="1" ht="38" customHeight="1" spans="1:6">
      <c r="A29" s="12" t="s">
        <v>57</v>
      </c>
      <c r="B29" s="9">
        <v>21</v>
      </c>
      <c r="C29" s="13" t="s">
        <v>208</v>
      </c>
      <c r="D29" s="13">
        <v>2400</v>
      </c>
      <c r="E29" s="14"/>
      <c r="F29" s="2"/>
    </row>
    <row r="30" s="1" customFormat="1" ht="38" customHeight="1" spans="1:6">
      <c r="A30" s="12" t="s">
        <v>59</v>
      </c>
      <c r="B30" s="9">
        <v>22</v>
      </c>
      <c r="C30" s="13" t="s">
        <v>209</v>
      </c>
      <c r="D30" s="13">
        <v>600</v>
      </c>
      <c r="E30" s="14"/>
      <c r="F30" s="2"/>
    </row>
    <row r="31" s="1" customFormat="1" ht="20" customHeight="1" spans="1:6">
      <c r="A31" s="8" t="s">
        <v>61</v>
      </c>
      <c r="B31" s="18"/>
      <c r="C31" s="18" t="s">
        <v>62</v>
      </c>
      <c r="D31" s="19">
        <v>0</v>
      </c>
      <c r="E31" s="14"/>
      <c r="F31" s="2"/>
    </row>
    <row r="32" s="1" customFormat="1" ht="20" customHeight="1" spans="1:6">
      <c r="A32" s="8" t="s">
        <v>63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64</v>
      </c>
      <c r="B33" s="9">
        <v>23</v>
      </c>
      <c r="C33" s="20" t="s">
        <v>65</v>
      </c>
      <c r="D33" s="13"/>
      <c r="E33" s="14"/>
      <c r="F33" s="2"/>
    </row>
    <row r="34" s="1" customFormat="1" ht="38" customHeight="1" spans="1:6">
      <c r="A34" s="12" t="s">
        <v>66</v>
      </c>
      <c r="B34" s="9">
        <v>24</v>
      </c>
      <c r="C34" s="21"/>
      <c r="D34" s="13"/>
      <c r="E34" s="14"/>
      <c r="F34" s="2"/>
    </row>
    <row r="35" s="1" customFormat="1" ht="61" customHeight="1" spans="1:6">
      <c r="A35" s="8" t="s">
        <v>67</v>
      </c>
      <c r="B35" s="18"/>
      <c r="C35" s="13" t="s">
        <v>68</v>
      </c>
      <c r="D35" s="19">
        <f>D31*0.25*0.2</f>
        <v>0</v>
      </c>
      <c r="E35" s="14"/>
      <c r="F35" s="2"/>
    </row>
    <row r="36" s="2" customFormat="1" ht="20" customHeight="1" spans="1:5">
      <c r="A36" s="8" t="s">
        <v>69</v>
      </c>
      <c r="B36" s="9"/>
      <c r="C36" s="13"/>
      <c r="D36" s="19">
        <f>D35+D32+D28+D20+D13+D10</f>
        <v>128088</v>
      </c>
      <c r="E36" s="14"/>
    </row>
    <row r="37" s="2" customFormat="1" ht="26" customHeight="1" spans="1:5">
      <c r="A37" s="8" t="s">
        <v>70</v>
      </c>
      <c r="B37" s="9"/>
      <c r="C37" s="18"/>
      <c r="D37" s="19">
        <f>D36/D6</f>
        <v>3202.2</v>
      </c>
      <c r="E37" s="14"/>
    </row>
    <row r="38" s="1" customFormat="1" ht="20" customHeight="1" spans="1:4">
      <c r="A38" s="22"/>
      <c r="B38" s="22"/>
      <c r="C38" s="22"/>
      <c r="D38" s="22"/>
    </row>
    <row r="39" s="1" customFormat="1" spans="1:4">
      <c r="A39" s="22"/>
      <c r="B39" s="22"/>
      <c r="C39" s="22"/>
      <c r="D39" s="22"/>
    </row>
    <row r="40" s="1" customFormat="1" spans="1:4">
      <c r="A40" s="23"/>
      <c r="B40" s="3"/>
      <c r="C40" s="4"/>
      <c r="D40" s="3"/>
    </row>
  </sheetData>
  <mergeCells count="9">
    <mergeCell ref="A1:E1"/>
    <mergeCell ref="A2:C2"/>
    <mergeCell ref="A3:A4"/>
    <mergeCell ref="B3:B4"/>
    <mergeCell ref="C3:C4"/>
    <mergeCell ref="C33:C34"/>
    <mergeCell ref="D3:D4"/>
    <mergeCell ref="E3:E4"/>
    <mergeCell ref="A38:D3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F11" sqref="F11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8" width="10" style="1"/>
    <col min="9" max="9" width="14.3333333333333" style="1"/>
    <col min="10" max="16384" width="10" style="1"/>
  </cols>
  <sheetData>
    <row r="1" s="1" customFormat="1" ht="25.5" customHeight="1" spans="1:5">
      <c r="A1" s="5" t="s">
        <v>9</v>
      </c>
      <c r="B1" s="5"/>
      <c r="C1" s="5"/>
      <c r="D1" s="5"/>
      <c r="E1" s="5"/>
    </row>
    <row r="2" s="1" customFormat="1" ht="24" customHeight="1" spans="1:4">
      <c r="A2" s="6" t="s">
        <v>10</v>
      </c>
      <c r="B2" s="6"/>
      <c r="C2" s="4"/>
      <c r="D2" s="3"/>
    </row>
    <row r="3" s="1" customFormat="1" ht="20" customHeight="1" spans="1: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16</v>
      </c>
      <c r="B5" s="9">
        <v>1</v>
      </c>
      <c r="C5" s="9"/>
      <c r="D5" s="10"/>
      <c r="E5" s="11"/>
    </row>
    <row r="6" s="2" customFormat="1" ht="20" customHeight="1" spans="1:5">
      <c r="A6" s="12" t="s">
        <v>17</v>
      </c>
      <c r="B6" s="9">
        <v>2</v>
      </c>
      <c r="C6" s="9" t="s">
        <v>18</v>
      </c>
      <c r="D6" s="13">
        <f>723-473</f>
        <v>250</v>
      </c>
      <c r="E6" s="14"/>
    </row>
    <row r="7" s="2" customFormat="1" ht="20" customHeight="1" spans="1:5">
      <c r="A7" s="12" t="s">
        <v>19</v>
      </c>
      <c r="B7" s="9">
        <v>3</v>
      </c>
      <c r="C7" s="9"/>
      <c r="D7" s="13"/>
      <c r="E7" s="14"/>
    </row>
    <row r="8" s="2" customFormat="1" ht="20" customHeight="1" spans="1:5">
      <c r="A8" s="12" t="s">
        <v>20</v>
      </c>
      <c r="B8" s="9">
        <v>4</v>
      </c>
      <c r="C8" s="13" t="s">
        <v>21</v>
      </c>
      <c r="D8" s="13">
        <v>1</v>
      </c>
      <c r="E8" s="14"/>
    </row>
    <row r="9" s="2" customFormat="1" ht="38" customHeight="1" spans="1:5">
      <c r="A9" s="12" t="s">
        <v>22</v>
      </c>
      <c r="B9" s="9">
        <v>5</v>
      </c>
      <c r="C9" s="13" t="s">
        <v>23</v>
      </c>
      <c r="D9" s="15"/>
      <c r="E9" s="16"/>
    </row>
    <row r="10" s="2" customFormat="1" ht="20" customHeight="1" spans="1:5">
      <c r="A10" s="8" t="s">
        <v>24</v>
      </c>
      <c r="B10" s="9"/>
      <c r="C10" s="17"/>
      <c r="D10" s="18">
        <f>D11+D12</f>
        <v>0</v>
      </c>
      <c r="E10" s="16"/>
    </row>
    <row r="11" s="2" customFormat="1" ht="51" customHeight="1" spans="1:5">
      <c r="A11" s="12" t="s">
        <v>25</v>
      </c>
      <c r="B11" s="9">
        <v>6</v>
      </c>
      <c r="C11" s="13" t="s">
        <v>26</v>
      </c>
      <c r="D11" s="13"/>
      <c r="E11" s="16"/>
    </row>
    <row r="12" s="2" customFormat="1" ht="38" customHeight="1" spans="1:5">
      <c r="A12" s="12" t="s">
        <v>27</v>
      </c>
      <c r="B12" s="9">
        <v>7</v>
      </c>
      <c r="C12" s="13" t="s">
        <v>28</v>
      </c>
      <c r="D12" s="13"/>
      <c r="E12" s="16"/>
    </row>
    <row r="13" s="2" customFormat="1" ht="20" customHeight="1" spans="1:5">
      <c r="A13" s="8" t="s">
        <v>29</v>
      </c>
      <c r="B13" s="9"/>
      <c r="C13" s="18"/>
      <c r="D13" s="19">
        <f>(D14+D15+D16+D17+D18+D19)</f>
        <v>138747</v>
      </c>
      <c r="E13" s="14"/>
    </row>
    <row r="14" s="2" customFormat="1" ht="55" customHeight="1" spans="1:5">
      <c r="A14" s="12" t="s">
        <v>30</v>
      </c>
      <c r="B14" s="9">
        <v>8</v>
      </c>
      <c r="C14" s="13" t="s">
        <v>31</v>
      </c>
      <c r="D14" s="13">
        <v>66000</v>
      </c>
      <c r="E14" s="14"/>
    </row>
    <row r="15" s="2" customFormat="1" ht="64" customHeight="1" spans="1:5">
      <c r="A15" s="12" t="s">
        <v>32</v>
      </c>
      <c r="B15" s="9">
        <v>9</v>
      </c>
      <c r="C15" s="13" t="s">
        <v>33</v>
      </c>
      <c r="D15" s="13">
        <v>24000</v>
      </c>
      <c r="E15" s="14"/>
    </row>
    <row r="16" s="2" customFormat="1" ht="53" customHeight="1" spans="1:5">
      <c r="A16" s="12" t="s">
        <v>34</v>
      </c>
      <c r="B16" s="9">
        <v>10</v>
      </c>
      <c r="C16" s="13" t="s">
        <v>35</v>
      </c>
      <c r="D16" s="13">
        <v>45014</v>
      </c>
      <c r="E16" s="14"/>
    </row>
    <row r="17" s="2" customFormat="1" ht="38" customHeight="1" spans="1:5">
      <c r="A17" s="12" t="s">
        <v>36</v>
      </c>
      <c r="B17" s="9">
        <v>11</v>
      </c>
      <c r="C17" s="13" t="s">
        <v>37</v>
      </c>
      <c r="D17" s="13">
        <v>3150</v>
      </c>
      <c r="E17" s="14"/>
    </row>
    <row r="18" s="2" customFormat="1" ht="38" customHeight="1" spans="1:5">
      <c r="A18" s="12" t="s">
        <v>38</v>
      </c>
      <c r="B18" s="9">
        <v>12</v>
      </c>
      <c r="C18" s="13" t="s">
        <v>39</v>
      </c>
      <c r="D18" s="13">
        <v>0</v>
      </c>
      <c r="E18" s="14"/>
    </row>
    <row r="19" s="2" customFormat="1" ht="38" customHeight="1" spans="1:5">
      <c r="A19" s="12" t="s">
        <v>40</v>
      </c>
      <c r="B19" s="9">
        <v>13</v>
      </c>
      <c r="C19" s="13" t="s">
        <v>41</v>
      </c>
      <c r="D19" s="13">
        <v>583</v>
      </c>
      <c r="E19" s="14"/>
    </row>
    <row r="20" s="2" customFormat="1" ht="20" customHeight="1" spans="1:5">
      <c r="A20" s="8" t="s">
        <v>42</v>
      </c>
      <c r="B20" s="9"/>
      <c r="C20" s="17"/>
      <c r="D20" s="17">
        <f>D21+D22+D23+D24+D25+D26+D27</f>
        <v>26224</v>
      </c>
      <c r="E20" s="14"/>
    </row>
    <row r="21" s="2" customFormat="1" ht="38" customHeight="1" spans="1:5">
      <c r="A21" s="12" t="s">
        <v>43</v>
      </c>
      <c r="B21" s="9">
        <v>14</v>
      </c>
      <c r="C21" s="13" t="s">
        <v>44</v>
      </c>
      <c r="D21" s="13">
        <v>4340</v>
      </c>
      <c r="E21" s="14"/>
    </row>
    <row r="22" s="1" customFormat="1" ht="38" customHeight="1" spans="1:6">
      <c r="A22" s="12" t="s">
        <v>45</v>
      </c>
      <c r="B22" s="9">
        <v>15</v>
      </c>
      <c r="C22" s="13" t="s">
        <v>46</v>
      </c>
      <c r="D22" s="13">
        <v>244</v>
      </c>
      <c r="E22" s="14"/>
      <c r="F22" s="2"/>
    </row>
    <row r="23" s="1" customFormat="1" ht="38" customHeight="1" spans="1:6">
      <c r="A23" s="12" t="s">
        <v>47</v>
      </c>
      <c r="B23" s="9">
        <v>16</v>
      </c>
      <c r="C23" s="13" t="s">
        <v>48</v>
      </c>
      <c r="D23" s="13">
        <v>5600</v>
      </c>
      <c r="E23" s="14"/>
      <c r="F23" s="2"/>
    </row>
    <row r="24" s="1" customFormat="1" ht="38" customHeight="1" spans="1:6">
      <c r="A24" s="12" t="s">
        <v>49</v>
      </c>
      <c r="B24" s="9">
        <v>17</v>
      </c>
      <c r="C24" s="13" t="s">
        <v>50</v>
      </c>
      <c r="D24" s="13">
        <v>15000</v>
      </c>
      <c r="E24" s="14"/>
      <c r="F24" s="2"/>
    </row>
    <row r="25" s="1" customFormat="1" ht="38" customHeight="1" spans="1:6">
      <c r="A25" s="12" t="s">
        <v>51</v>
      </c>
      <c r="B25" s="9">
        <v>18</v>
      </c>
      <c r="C25" s="13"/>
      <c r="D25" s="13">
        <v>0</v>
      </c>
      <c r="E25" s="14"/>
      <c r="F25" s="2"/>
    </row>
    <row r="26" s="1" customFormat="1" ht="54" customHeight="1" spans="1:6">
      <c r="A26" s="12" t="s">
        <v>52</v>
      </c>
      <c r="B26" s="9">
        <v>19</v>
      </c>
      <c r="C26" s="13" t="s">
        <v>53</v>
      </c>
      <c r="D26" s="13">
        <v>800</v>
      </c>
      <c r="E26" s="14"/>
      <c r="F26" s="2"/>
    </row>
    <row r="27" s="1" customFormat="1" ht="38" customHeight="1" spans="1:6">
      <c r="A27" s="12" t="s">
        <v>54</v>
      </c>
      <c r="B27" s="9">
        <v>20</v>
      </c>
      <c r="C27" s="13" t="s">
        <v>55</v>
      </c>
      <c r="D27" s="13">
        <v>240</v>
      </c>
      <c r="E27" s="14"/>
      <c r="F27" s="2"/>
    </row>
    <row r="28" s="2" customFormat="1" ht="20" customHeight="1" spans="1:5">
      <c r="A28" s="8" t="s">
        <v>56</v>
      </c>
      <c r="B28" s="9"/>
      <c r="C28" s="18"/>
      <c r="D28" s="17">
        <f>D29+D30</f>
        <v>8250</v>
      </c>
      <c r="E28" s="14"/>
    </row>
    <row r="29" s="1" customFormat="1" ht="38" customHeight="1" spans="1:6">
      <c r="A29" s="12" t="s">
        <v>57</v>
      </c>
      <c r="B29" s="9">
        <v>21</v>
      </c>
      <c r="C29" s="13" t="s">
        <v>58</v>
      </c>
      <c r="D29" s="13">
        <v>4500</v>
      </c>
      <c r="E29" s="14"/>
      <c r="F29" s="2"/>
    </row>
    <row r="30" s="1" customFormat="1" ht="38" customHeight="1" spans="1:6">
      <c r="A30" s="12" t="s">
        <v>59</v>
      </c>
      <c r="B30" s="9">
        <v>22</v>
      </c>
      <c r="C30" s="13" t="s">
        <v>60</v>
      </c>
      <c r="D30" s="13">
        <v>3750</v>
      </c>
      <c r="E30" s="14"/>
      <c r="F30" s="2"/>
    </row>
    <row r="31" s="1" customFormat="1" ht="20" customHeight="1" spans="1:6">
      <c r="A31" s="8" t="s">
        <v>61</v>
      </c>
      <c r="B31" s="18"/>
      <c r="C31" s="18" t="s">
        <v>62</v>
      </c>
      <c r="D31" s="19">
        <v>0</v>
      </c>
      <c r="E31" s="14"/>
      <c r="F31" s="2"/>
    </row>
    <row r="32" s="1" customFormat="1" ht="20" customHeight="1" spans="1:6">
      <c r="A32" s="8" t="s">
        <v>63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64</v>
      </c>
      <c r="B33" s="9">
        <v>23</v>
      </c>
      <c r="C33" s="20" t="s">
        <v>65</v>
      </c>
      <c r="D33" s="13"/>
      <c r="E33" s="14"/>
      <c r="F33" s="2"/>
    </row>
    <row r="34" s="1" customFormat="1" ht="38" customHeight="1" spans="1:6">
      <c r="A34" s="12" t="s">
        <v>66</v>
      </c>
      <c r="B34" s="9">
        <v>24</v>
      </c>
      <c r="C34" s="21"/>
      <c r="D34" s="13"/>
      <c r="E34" s="14"/>
      <c r="F34" s="2"/>
    </row>
    <row r="35" s="1" customFormat="1" ht="61" customHeight="1" spans="1:6">
      <c r="A35" s="8" t="s">
        <v>67</v>
      </c>
      <c r="B35" s="18"/>
      <c r="C35" s="13" t="s">
        <v>68</v>
      </c>
      <c r="D35" s="19">
        <f>D31*0.25*0.2</f>
        <v>0</v>
      </c>
      <c r="E35" s="14"/>
      <c r="F35" s="2"/>
    </row>
    <row r="36" s="2" customFormat="1" ht="20" customHeight="1" spans="1:5">
      <c r="A36" s="8" t="s">
        <v>69</v>
      </c>
      <c r="B36" s="9"/>
      <c r="C36" s="13"/>
      <c r="D36" s="19">
        <f>D35+D32+D28+D20+D13+D10</f>
        <v>173221</v>
      </c>
      <c r="E36" s="14"/>
    </row>
    <row r="37" s="2" customFormat="1" ht="26" customHeight="1" spans="1:5">
      <c r="A37" s="8" t="s">
        <v>70</v>
      </c>
      <c r="B37" s="9"/>
      <c r="C37" s="18"/>
      <c r="D37" s="19">
        <f>D36/D6</f>
        <v>692.884</v>
      </c>
      <c r="E37" s="14"/>
    </row>
    <row r="38" s="1" customFormat="1" ht="20" customHeight="1" spans="1:4">
      <c r="A38" s="22"/>
      <c r="B38" s="22"/>
      <c r="C38" s="22"/>
      <c r="D38" s="22"/>
    </row>
    <row r="39" s="1" customFormat="1" spans="1:4">
      <c r="A39" s="22"/>
      <c r="B39" s="22"/>
      <c r="C39" s="22"/>
      <c r="D39" s="22"/>
    </row>
    <row r="40" s="1" customFormat="1" spans="1:4">
      <c r="A40" s="23"/>
      <c r="B40" s="3"/>
      <c r="C40" s="4"/>
      <c r="D40" s="3"/>
    </row>
  </sheetData>
  <mergeCells count="9">
    <mergeCell ref="A1:E1"/>
    <mergeCell ref="A2:C2"/>
    <mergeCell ref="A3:A4"/>
    <mergeCell ref="B3:B4"/>
    <mergeCell ref="C3:C4"/>
    <mergeCell ref="C33:C34"/>
    <mergeCell ref="D3:D4"/>
    <mergeCell ref="E3:E4"/>
    <mergeCell ref="A38:D39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A2" sqref="A2:C2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210</v>
      </c>
      <c r="B1" s="5"/>
      <c r="C1" s="5"/>
      <c r="D1" s="5"/>
      <c r="E1" s="5"/>
    </row>
    <row r="2" s="1" customFormat="1" ht="24" customHeight="1" spans="1:4">
      <c r="A2" s="6" t="s">
        <v>211</v>
      </c>
      <c r="B2" s="6"/>
      <c r="C2" s="4"/>
      <c r="D2" s="3"/>
    </row>
    <row r="3" s="1" customFormat="1" ht="20" customHeight="1" spans="1: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16</v>
      </c>
      <c r="B5" s="9">
        <v>1</v>
      </c>
      <c r="C5" s="9"/>
      <c r="D5" s="10"/>
      <c r="E5" s="11"/>
    </row>
    <row r="6" s="2" customFormat="1" ht="20" customHeight="1" spans="1:5">
      <c r="A6" s="12" t="s">
        <v>17</v>
      </c>
      <c r="B6" s="9">
        <v>2</v>
      </c>
      <c r="C6" s="9" t="s">
        <v>18</v>
      </c>
      <c r="D6" s="13">
        <v>20</v>
      </c>
      <c r="E6" s="14"/>
    </row>
    <row r="7" s="2" customFormat="1" ht="20" customHeight="1" spans="1:5">
      <c r="A7" s="12" t="s">
        <v>19</v>
      </c>
      <c r="B7" s="9">
        <v>3</v>
      </c>
      <c r="C7" s="9"/>
      <c r="D7" s="13"/>
      <c r="E7" s="14"/>
    </row>
    <row r="8" s="2" customFormat="1" ht="20" customHeight="1" spans="1:5">
      <c r="A8" s="12" t="s">
        <v>20</v>
      </c>
      <c r="B8" s="9">
        <v>4</v>
      </c>
      <c r="C8" s="13" t="s">
        <v>21</v>
      </c>
      <c r="D8" s="13">
        <v>1</v>
      </c>
      <c r="E8" s="14"/>
    </row>
    <row r="9" s="2" customFormat="1" ht="38" customHeight="1" spans="1:5">
      <c r="A9" s="12" t="s">
        <v>22</v>
      </c>
      <c r="B9" s="9">
        <v>5</v>
      </c>
      <c r="C9" s="13" t="s">
        <v>138</v>
      </c>
      <c r="D9" s="15"/>
      <c r="E9" s="16"/>
    </row>
    <row r="10" s="2" customFormat="1" ht="20" customHeight="1" spans="1:5">
      <c r="A10" s="8" t="s">
        <v>24</v>
      </c>
      <c r="B10" s="9"/>
      <c r="C10" s="17"/>
      <c r="D10" s="18">
        <f>D11+D12</f>
        <v>0</v>
      </c>
      <c r="E10" s="16"/>
    </row>
    <row r="11" s="2" customFormat="1" ht="51" customHeight="1" spans="1:5">
      <c r="A11" s="12" t="s">
        <v>25</v>
      </c>
      <c r="B11" s="9">
        <v>6</v>
      </c>
      <c r="C11" s="13" t="s">
        <v>129</v>
      </c>
      <c r="D11" s="13"/>
      <c r="E11" s="16"/>
    </row>
    <row r="12" s="2" customFormat="1" ht="38" customHeight="1" spans="1:5">
      <c r="A12" s="12" t="s">
        <v>27</v>
      </c>
      <c r="B12" s="9">
        <v>7</v>
      </c>
      <c r="C12" s="13" t="s">
        <v>28</v>
      </c>
      <c r="D12" s="13"/>
      <c r="E12" s="16"/>
    </row>
    <row r="13" s="2" customFormat="1" ht="20" customHeight="1" spans="1:5">
      <c r="A13" s="8" t="s">
        <v>29</v>
      </c>
      <c r="B13" s="9"/>
      <c r="C13" s="18"/>
      <c r="D13" s="17">
        <f>D14+D15+D16+D17+D18+D19</f>
        <v>115283</v>
      </c>
      <c r="E13" s="14"/>
    </row>
    <row r="14" s="2" customFormat="1" ht="55" customHeight="1" spans="1:5">
      <c r="A14" s="12" t="s">
        <v>30</v>
      </c>
      <c r="B14" s="9">
        <v>8</v>
      </c>
      <c r="C14" s="13" t="s">
        <v>139</v>
      </c>
      <c r="D14" s="13">
        <v>49500</v>
      </c>
      <c r="E14" s="14"/>
    </row>
    <row r="15" s="2" customFormat="1" ht="54" customHeight="1" spans="1:5">
      <c r="A15" s="12" t="s">
        <v>32</v>
      </c>
      <c r="B15" s="9">
        <v>9</v>
      </c>
      <c r="C15" s="13" t="s">
        <v>84</v>
      </c>
      <c r="D15" s="13">
        <v>24000</v>
      </c>
      <c r="E15" s="14"/>
    </row>
    <row r="16" s="2" customFormat="1" ht="38" customHeight="1" spans="1:5">
      <c r="A16" s="12" t="s">
        <v>34</v>
      </c>
      <c r="B16" s="9">
        <v>10</v>
      </c>
      <c r="C16" s="13" t="s">
        <v>140</v>
      </c>
      <c r="D16" s="13">
        <v>38583</v>
      </c>
      <c r="E16" s="14"/>
    </row>
    <row r="17" s="2" customFormat="1" ht="38" customHeight="1" spans="1:5">
      <c r="A17" s="12" t="s">
        <v>36</v>
      </c>
      <c r="B17" s="9">
        <v>11</v>
      </c>
      <c r="C17" s="13" t="s">
        <v>141</v>
      </c>
      <c r="D17" s="13">
        <v>2700</v>
      </c>
      <c r="E17" s="14"/>
    </row>
    <row r="18" s="2" customFormat="1" ht="38" customHeight="1" spans="1:5">
      <c r="A18" s="12" t="s">
        <v>38</v>
      </c>
      <c r="B18" s="9">
        <v>12</v>
      </c>
      <c r="C18" s="13" t="s">
        <v>39</v>
      </c>
      <c r="D18" s="13">
        <v>0</v>
      </c>
      <c r="E18" s="14"/>
    </row>
    <row r="19" s="2" customFormat="1" ht="38" customHeight="1" spans="1:5">
      <c r="A19" s="12" t="s">
        <v>40</v>
      </c>
      <c r="B19" s="9">
        <v>13</v>
      </c>
      <c r="C19" s="13" t="s">
        <v>142</v>
      </c>
      <c r="D19" s="13">
        <v>500</v>
      </c>
      <c r="E19" s="14"/>
    </row>
    <row r="20" s="2" customFormat="1" ht="20" customHeight="1" spans="1:5">
      <c r="A20" s="8" t="s">
        <v>42</v>
      </c>
      <c r="B20" s="9"/>
      <c r="C20" s="17"/>
      <c r="D20" s="17">
        <f>D21+D22+D23+D24+D25+D26+D27</f>
        <v>8519</v>
      </c>
      <c r="E20" s="14"/>
    </row>
    <row r="21" s="2" customFormat="1" ht="38" customHeight="1" spans="1:5">
      <c r="A21" s="12" t="s">
        <v>43</v>
      </c>
      <c r="B21" s="9">
        <v>14</v>
      </c>
      <c r="C21" s="13" t="s">
        <v>212</v>
      </c>
      <c r="D21" s="13">
        <v>347</v>
      </c>
      <c r="E21" s="14"/>
    </row>
    <row r="22" s="1" customFormat="1" ht="38" customHeight="1" spans="1:6">
      <c r="A22" s="12" t="s">
        <v>45</v>
      </c>
      <c r="B22" s="9">
        <v>15</v>
      </c>
      <c r="C22" s="13" t="s">
        <v>180</v>
      </c>
      <c r="D22" s="13">
        <v>108</v>
      </c>
      <c r="E22" s="14"/>
      <c r="F22" s="2"/>
    </row>
    <row r="23" s="1" customFormat="1" ht="38" customHeight="1" spans="1:6">
      <c r="A23" s="12" t="s">
        <v>47</v>
      </c>
      <c r="B23" s="9">
        <v>16</v>
      </c>
      <c r="C23" s="13" t="s">
        <v>48</v>
      </c>
      <c r="D23" s="13">
        <v>5600</v>
      </c>
      <c r="E23" s="14"/>
      <c r="F23" s="2"/>
    </row>
    <row r="24" s="1" customFormat="1" ht="38" customHeight="1" spans="1:6">
      <c r="A24" s="12" t="s">
        <v>49</v>
      </c>
      <c r="B24" s="9">
        <v>17</v>
      </c>
      <c r="C24" s="13" t="s">
        <v>213</v>
      </c>
      <c r="D24" s="13">
        <v>1200</v>
      </c>
      <c r="E24" s="14"/>
      <c r="F24" s="2"/>
    </row>
    <row r="25" s="1" customFormat="1" ht="38" customHeight="1" spans="1:6">
      <c r="A25" s="12" t="s">
        <v>51</v>
      </c>
      <c r="B25" s="9">
        <v>18</v>
      </c>
      <c r="C25" s="13"/>
      <c r="D25" s="13">
        <v>0</v>
      </c>
      <c r="E25" s="14"/>
      <c r="F25" s="2"/>
    </row>
    <row r="26" s="1" customFormat="1" ht="38" customHeight="1" spans="1:6">
      <c r="A26" s="12" t="s">
        <v>52</v>
      </c>
      <c r="B26" s="9">
        <v>19</v>
      </c>
      <c r="C26" s="13" t="s">
        <v>78</v>
      </c>
      <c r="D26" s="13">
        <v>1200</v>
      </c>
      <c r="E26" s="14"/>
      <c r="F26" s="2"/>
    </row>
    <row r="27" s="1" customFormat="1" ht="38" customHeight="1" spans="1:6">
      <c r="A27" s="12" t="s">
        <v>54</v>
      </c>
      <c r="B27" s="9">
        <v>20</v>
      </c>
      <c r="C27" s="13" t="s">
        <v>182</v>
      </c>
      <c r="D27" s="13">
        <v>64</v>
      </c>
      <c r="E27" s="14"/>
      <c r="F27" s="2"/>
    </row>
    <row r="28" s="2" customFormat="1" ht="20" customHeight="1" spans="1:5">
      <c r="A28" s="8" t="s">
        <v>56</v>
      </c>
      <c r="B28" s="9"/>
      <c r="C28" s="18"/>
      <c r="D28" s="17">
        <f>D29+D30</f>
        <v>2500</v>
      </c>
      <c r="E28" s="14"/>
    </row>
    <row r="29" s="1" customFormat="1" ht="38" customHeight="1" spans="1:6">
      <c r="A29" s="12" t="s">
        <v>57</v>
      </c>
      <c r="B29" s="9">
        <v>21</v>
      </c>
      <c r="C29" s="13" t="s">
        <v>214</v>
      </c>
      <c r="D29" s="13">
        <v>2200</v>
      </c>
      <c r="E29" s="14"/>
      <c r="F29" s="2"/>
    </row>
    <row r="30" s="1" customFormat="1" ht="38" customHeight="1" spans="1:6">
      <c r="A30" s="12" t="s">
        <v>59</v>
      </c>
      <c r="B30" s="9">
        <v>22</v>
      </c>
      <c r="C30" s="13" t="s">
        <v>215</v>
      </c>
      <c r="D30" s="13">
        <v>300</v>
      </c>
      <c r="E30" s="14"/>
      <c r="F30" s="2"/>
    </row>
    <row r="31" s="1" customFormat="1" ht="20" customHeight="1" spans="1:6">
      <c r="A31" s="8" t="s">
        <v>61</v>
      </c>
      <c r="B31" s="18"/>
      <c r="C31" s="18" t="s">
        <v>62</v>
      </c>
      <c r="D31" s="19">
        <v>0</v>
      </c>
      <c r="E31" s="14"/>
      <c r="F31" s="2"/>
    </row>
    <row r="32" s="1" customFormat="1" ht="20" customHeight="1" spans="1:6">
      <c r="A32" s="8" t="s">
        <v>63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64</v>
      </c>
      <c r="B33" s="9">
        <v>23</v>
      </c>
      <c r="C33" s="20" t="s">
        <v>65</v>
      </c>
      <c r="D33" s="13"/>
      <c r="E33" s="14"/>
      <c r="F33" s="2"/>
    </row>
    <row r="34" s="1" customFormat="1" ht="38" customHeight="1" spans="1:6">
      <c r="A34" s="12" t="s">
        <v>66</v>
      </c>
      <c r="B34" s="9">
        <v>24</v>
      </c>
      <c r="C34" s="21"/>
      <c r="D34" s="13"/>
      <c r="E34" s="14"/>
      <c r="F34" s="2"/>
    </row>
    <row r="35" s="1" customFormat="1" ht="61" customHeight="1" spans="1:6">
      <c r="A35" s="8" t="s">
        <v>67</v>
      </c>
      <c r="B35" s="18"/>
      <c r="C35" s="13" t="s">
        <v>68</v>
      </c>
      <c r="D35" s="19">
        <f>D31*0.25*0.2</f>
        <v>0</v>
      </c>
      <c r="E35" s="14"/>
      <c r="F35" s="2"/>
    </row>
    <row r="36" s="2" customFormat="1" ht="20" customHeight="1" spans="1:5">
      <c r="A36" s="8" t="s">
        <v>69</v>
      </c>
      <c r="B36" s="9"/>
      <c r="C36" s="13"/>
      <c r="D36" s="19">
        <f>D35+D32+D28+D20+D13+D10</f>
        <v>126302</v>
      </c>
      <c r="E36" s="14"/>
    </row>
    <row r="37" s="2" customFormat="1" ht="26" customHeight="1" spans="1:5">
      <c r="A37" s="8" t="s">
        <v>70</v>
      </c>
      <c r="B37" s="9"/>
      <c r="C37" s="18"/>
      <c r="D37" s="19">
        <f>D36/D6</f>
        <v>6315.1</v>
      </c>
      <c r="E37" s="14"/>
    </row>
    <row r="38" s="1" customFormat="1" ht="20" customHeight="1" spans="1:4">
      <c r="A38" s="22"/>
      <c r="B38" s="22"/>
      <c r="C38" s="22"/>
      <c r="D38" s="22"/>
    </row>
    <row r="39" s="1" customFormat="1" spans="1:4">
      <c r="A39" s="22"/>
      <c r="B39" s="22"/>
      <c r="C39" s="22"/>
      <c r="D39" s="22"/>
    </row>
    <row r="40" s="1" customFormat="1" spans="1:4">
      <c r="A40" s="23"/>
      <c r="B40" s="3"/>
      <c r="C40" s="4"/>
      <c r="D40" s="3"/>
    </row>
  </sheetData>
  <mergeCells count="9">
    <mergeCell ref="A1:E1"/>
    <mergeCell ref="A2:C2"/>
    <mergeCell ref="A3:A4"/>
    <mergeCell ref="B3:B4"/>
    <mergeCell ref="C3:C4"/>
    <mergeCell ref="C33:C34"/>
    <mergeCell ref="D3:D4"/>
    <mergeCell ref="E3:E4"/>
    <mergeCell ref="A38:D39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J8" sqref="J8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216</v>
      </c>
      <c r="B1" s="5"/>
      <c r="C1" s="5"/>
      <c r="D1" s="5"/>
      <c r="E1" s="5"/>
    </row>
    <row r="2" s="1" customFormat="1" ht="24" customHeight="1" spans="1:4">
      <c r="A2" s="6" t="s">
        <v>217</v>
      </c>
      <c r="B2" s="6"/>
      <c r="C2" s="4"/>
      <c r="D2" s="3"/>
    </row>
    <row r="3" s="1" customFormat="1" ht="17.1" customHeight="1" spans="1: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</row>
    <row r="4" s="1" customFormat="1" ht="17.1" customHeight="1" spans="1:5">
      <c r="A4" s="7"/>
      <c r="B4" s="7"/>
      <c r="C4" s="7"/>
      <c r="D4" s="7"/>
      <c r="E4" s="7"/>
    </row>
    <row r="5" s="1" customFormat="1" ht="20" customHeight="1" spans="1:5">
      <c r="A5" s="8" t="s">
        <v>16</v>
      </c>
      <c r="B5" s="9">
        <v>1</v>
      </c>
      <c r="C5" s="9"/>
      <c r="D5" s="10"/>
      <c r="E5" s="11"/>
    </row>
    <row r="6" s="2" customFormat="1" ht="20" customHeight="1" spans="1:5">
      <c r="A6" s="12" t="s">
        <v>17</v>
      </c>
      <c r="B6" s="9">
        <v>2</v>
      </c>
      <c r="C6" s="9" t="s">
        <v>18</v>
      </c>
      <c r="D6" s="13">
        <v>147</v>
      </c>
      <c r="E6" s="14"/>
    </row>
    <row r="7" s="2" customFormat="1" ht="20" customHeight="1" spans="1:5">
      <c r="A7" s="12" t="s">
        <v>19</v>
      </c>
      <c r="B7" s="9">
        <v>3</v>
      </c>
      <c r="C7" s="9" t="s">
        <v>218</v>
      </c>
      <c r="D7" s="13">
        <v>5160</v>
      </c>
      <c r="E7" s="14"/>
    </row>
    <row r="8" s="2" customFormat="1" ht="20" customHeight="1" spans="1:5">
      <c r="A8" s="12" t="s">
        <v>20</v>
      </c>
      <c r="B8" s="9">
        <v>4</v>
      </c>
      <c r="C8" s="13" t="s">
        <v>219</v>
      </c>
      <c r="D8" s="13">
        <v>1</v>
      </c>
      <c r="E8" s="14"/>
    </row>
    <row r="9" s="2" customFormat="1" ht="38" customHeight="1" spans="1:5">
      <c r="A9" s="12" t="s">
        <v>22</v>
      </c>
      <c r="B9" s="9">
        <v>5</v>
      </c>
      <c r="C9" s="13" t="s">
        <v>220</v>
      </c>
      <c r="D9" s="15"/>
      <c r="E9" s="16"/>
    </row>
    <row r="10" s="2" customFormat="1" ht="20" customHeight="1" spans="1:5">
      <c r="A10" s="8" t="s">
        <v>24</v>
      </c>
      <c r="B10" s="9"/>
      <c r="C10" s="17"/>
      <c r="D10" s="18">
        <f>D11+D12</f>
        <v>211560</v>
      </c>
      <c r="E10" s="16"/>
    </row>
    <row r="11" s="2" customFormat="1" ht="51" customHeight="1" spans="1:5">
      <c r="A11" s="12" t="s">
        <v>25</v>
      </c>
      <c r="B11" s="9">
        <v>6</v>
      </c>
      <c r="C11" s="13" t="s">
        <v>221</v>
      </c>
      <c r="D11" s="13">
        <v>190920</v>
      </c>
      <c r="E11" s="16"/>
    </row>
    <row r="12" s="2" customFormat="1" ht="38" customHeight="1" spans="1:5">
      <c r="A12" s="12" t="s">
        <v>27</v>
      </c>
      <c r="B12" s="9">
        <v>7</v>
      </c>
      <c r="C12" s="13" t="s">
        <v>28</v>
      </c>
      <c r="D12" s="13">
        <v>20640</v>
      </c>
      <c r="E12" s="16"/>
    </row>
    <row r="13" s="2" customFormat="1" ht="20" customHeight="1" spans="1:5">
      <c r="A13" s="8" t="s">
        <v>29</v>
      </c>
      <c r="B13" s="9"/>
      <c r="C13" s="18"/>
      <c r="D13" s="17">
        <f>D14+D15+D16+D17+D18+D19</f>
        <v>236740</v>
      </c>
      <c r="E13" s="14"/>
    </row>
    <row r="14" s="2" customFormat="1" ht="55" customHeight="1" spans="1:5">
      <c r="A14" s="12" t="s">
        <v>30</v>
      </c>
      <c r="B14" s="9">
        <v>8</v>
      </c>
      <c r="C14" s="13" t="s">
        <v>222</v>
      </c>
      <c r="D14" s="13">
        <v>115500</v>
      </c>
      <c r="E14" s="14"/>
    </row>
    <row r="15" s="2" customFormat="1" ht="54" customHeight="1" spans="1:5">
      <c r="A15" s="12" t="s">
        <v>32</v>
      </c>
      <c r="B15" s="9">
        <v>9</v>
      </c>
      <c r="C15" s="13" t="s">
        <v>223</v>
      </c>
      <c r="D15" s="13">
        <v>51600</v>
      </c>
      <c r="E15" s="14"/>
    </row>
    <row r="16" s="2" customFormat="1" ht="38" customHeight="1" spans="1:5">
      <c r="A16" s="12" t="s">
        <v>34</v>
      </c>
      <c r="B16" s="9">
        <v>10</v>
      </c>
      <c r="C16" s="13" t="s">
        <v>224</v>
      </c>
      <c r="D16" s="13">
        <v>64306</v>
      </c>
      <c r="E16" s="14"/>
    </row>
    <row r="17" s="2" customFormat="1" ht="38" customHeight="1" spans="1:5">
      <c r="A17" s="12" t="s">
        <v>36</v>
      </c>
      <c r="B17" s="9">
        <v>11</v>
      </c>
      <c r="C17" s="13" t="s">
        <v>225</v>
      </c>
      <c r="D17" s="13">
        <v>4500</v>
      </c>
      <c r="E17" s="14"/>
    </row>
    <row r="18" s="2" customFormat="1" ht="38" customHeight="1" spans="1:5">
      <c r="A18" s="12" t="s">
        <v>38</v>
      </c>
      <c r="B18" s="9">
        <v>12</v>
      </c>
      <c r="C18" s="13" t="s">
        <v>226</v>
      </c>
      <c r="D18" s="13"/>
      <c r="E18" s="14"/>
    </row>
    <row r="19" s="2" customFormat="1" ht="38" customHeight="1" spans="1:5">
      <c r="A19" s="12" t="s">
        <v>40</v>
      </c>
      <c r="B19" s="9">
        <v>13</v>
      </c>
      <c r="C19" s="13" t="s">
        <v>227</v>
      </c>
      <c r="D19" s="13">
        <v>834</v>
      </c>
      <c r="E19" s="14"/>
    </row>
    <row r="20" s="2" customFormat="1" ht="20" customHeight="1" spans="1:5">
      <c r="A20" s="8" t="s">
        <v>42</v>
      </c>
      <c r="B20" s="9"/>
      <c r="C20" s="17"/>
      <c r="D20" s="17">
        <f>D21+D22+D23+D24+D25+D26+D27</f>
        <v>49403</v>
      </c>
      <c r="E20" s="14"/>
    </row>
    <row r="21" s="2" customFormat="1" ht="38" customHeight="1" spans="1:5">
      <c r="A21" s="12" t="s">
        <v>43</v>
      </c>
      <c r="B21" s="9">
        <v>14</v>
      </c>
      <c r="C21" s="13" t="s">
        <v>228</v>
      </c>
      <c r="D21" s="13">
        <v>1083</v>
      </c>
      <c r="E21" s="14"/>
    </row>
    <row r="22" s="1" customFormat="1" ht="38" customHeight="1" spans="1:6">
      <c r="A22" s="12" t="s">
        <v>45</v>
      </c>
      <c r="B22" s="9">
        <v>15</v>
      </c>
      <c r="C22" s="13" t="s">
        <v>160</v>
      </c>
      <c r="D22" s="13">
        <v>140</v>
      </c>
      <c r="E22" s="14"/>
      <c r="F22" s="2"/>
    </row>
    <row r="23" s="1" customFormat="1" ht="38" customHeight="1" spans="1:6">
      <c r="A23" s="12" t="s">
        <v>47</v>
      </c>
      <c r="B23" s="9">
        <v>16</v>
      </c>
      <c r="C23" s="13" t="s">
        <v>48</v>
      </c>
      <c r="D23" s="13">
        <v>5600</v>
      </c>
      <c r="E23" s="14"/>
      <c r="F23" s="2"/>
    </row>
    <row r="24" s="1" customFormat="1" ht="38" customHeight="1" spans="1:6">
      <c r="A24" s="12" t="s">
        <v>49</v>
      </c>
      <c r="B24" s="9">
        <v>17</v>
      </c>
      <c r="C24" s="13" t="s">
        <v>229</v>
      </c>
      <c r="D24" s="13">
        <v>8820</v>
      </c>
      <c r="E24" s="14"/>
      <c r="F24" s="2"/>
    </row>
    <row r="25" s="1" customFormat="1" ht="38" customHeight="1" spans="1:6">
      <c r="A25" s="12" t="s">
        <v>51</v>
      </c>
      <c r="B25" s="9">
        <v>18</v>
      </c>
      <c r="C25" s="13" t="s">
        <v>230</v>
      </c>
      <c r="D25" s="13">
        <v>30960</v>
      </c>
      <c r="E25" s="14"/>
      <c r="F25" s="2"/>
    </row>
    <row r="26" s="1" customFormat="1" ht="38" customHeight="1" spans="1:6">
      <c r="A26" s="12" t="s">
        <v>52</v>
      </c>
      <c r="B26" s="9">
        <v>19</v>
      </c>
      <c r="C26" s="13" t="s">
        <v>231</v>
      </c>
      <c r="D26" s="13">
        <v>2400</v>
      </c>
      <c r="E26" s="14"/>
      <c r="F26" s="2"/>
    </row>
    <row r="27" s="1" customFormat="1" ht="38" customHeight="1" spans="1:6">
      <c r="A27" s="12" t="s">
        <v>54</v>
      </c>
      <c r="B27" s="9">
        <v>20</v>
      </c>
      <c r="C27" s="13" t="s">
        <v>232</v>
      </c>
      <c r="D27" s="13">
        <v>400</v>
      </c>
      <c r="E27" s="14"/>
      <c r="F27" s="2"/>
    </row>
    <row r="28" s="2" customFormat="1" ht="20" customHeight="1" spans="1:5">
      <c r="A28" s="8" t="s">
        <v>56</v>
      </c>
      <c r="B28" s="9"/>
      <c r="C28" s="18"/>
      <c r="D28" s="17">
        <f>D29+D30</f>
        <v>6005</v>
      </c>
      <c r="E28" s="14"/>
    </row>
    <row r="29" s="1" customFormat="1" ht="38" customHeight="1" spans="1:6">
      <c r="A29" s="12" t="s">
        <v>57</v>
      </c>
      <c r="B29" s="9">
        <v>21</v>
      </c>
      <c r="C29" s="13" t="s">
        <v>109</v>
      </c>
      <c r="D29" s="13">
        <v>3800</v>
      </c>
      <c r="E29" s="14"/>
      <c r="F29" s="2"/>
    </row>
    <row r="30" s="1" customFormat="1" ht="38" customHeight="1" spans="1:6">
      <c r="A30" s="12" t="s">
        <v>59</v>
      </c>
      <c r="B30" s="9">
        <v>22</v>
      </c>
      <c r="C30" s="13" t="s">
        <v>233</v>
      </c>
      <c r="D30" s="13">
        <v>2205</v>
      </c>
      <c r="E30" s="14"/>
      <c r="F30" s="2"/>
    </row>
    <row r="31" s="1" customFormat="1" ht="20" customHeight="1" spans="1:6">
      <c r="A31" s="8" t="s">
        <v>61</v>
      </c>
      <c r="B31" s="18"/>
      <c r="C31" s="18" t="s">
        <v>62</v>
      </c>
      <c r="D31" s="19">
        <v>0</v>
      </c>
      <c r="E31" s="14"/>
      <c r="F31" s="2"/>
    </row>
    <row r="32" s="1" customFormat="1" ht="20" customHeight="1" spans="1:6">
      <c r="A32" s="8" t="s">
        <v>63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64</v>
      </c>
      <c r="B33" s="9">
        <v>23</v>
      </c>
      <c r="C33" s="20" t="s">
        <v>65</v>
      </c>
      <c r="D33" s="13"/>
      <c r="E33" s="14"/>
      <c r="F33" s="2"/>
    </row>
    <row r="34" s="1" customFormat="1" ht="38" customHeight="1" spans="1:6">
      <c r="A34" s="12" t="s">
        <v>66</v>
      </c>
      <c r="B34" s="9">
        <v>24</v>
      </c>
      <c r="C34" s="21"/>
      <c r="D34" s="13"/>
      <c r="E34" s="14"/>
      <c r="F34" s="2"/>
    </row>
    <row r="35" s="1" customFormat="1" ht="61" customHeight="1" spans="1:6">
      <c r="A35" s="8" t="s">
        <v>67</v>
      </c>
      <c r="B35" s="18"/>
      <c r="C35" s="13" t="s">
        <v>68</v>
      </c>
      <c r="D35" s="19">
        <f>D31*0.25*0.2</f>
        <v>0</v>
      </c>
      <c r="E35" s="14"/>
      <c r="F35" s="2"/>
    </row>
    <row r="36" s="2" customFormat="1" ht="38" customHeight="1" spans="1:5">
      <c r="A36" s="8" t="s">
        <v>69</v>
      </c>
      <c r="B36" s="9"/>
      <c r="C36" s="13"/>
      <c r="D36" s="19">
        <f>D35+D32+D28+D20+D13+D10</f>
        <v>503708</v>
      </c>
      <c r="E36" s="14"/>
    </row>
    <row r="37" s="2" customFormat="1" ht="38" customHeight="1" spans="1:5">
      <c r="A37" s="8" t="s">
        <v>70</v>
      </c>
      <c r="B37" s="9"/>
      <c r="C37" s="18"/>
      <c r="D37" s="19">
        <f>D36/D6</f>
        <v>3426.58503401361</v>
      </c>
      <c r="E37" s="14"/>
    </row>
    <row r="38" s="1" customFormat="1" ht="35" customHeight="1" spans="1:4">
      <c r="A38" s="22" t="s">
        <v>234</v>
      </c>
      <c r="B38" s="22"/>
      <c r="C38" s="22"/>
      <c r="D38" s="22"/>
    </row>
  </sheetData>
  <mergeCells count="9">
    <mergeCell ref="A1:E1"/>
    <mergeCell ref="A2:C2"/>
    <mergeCell ref="A38:D38"/>
    <mergeCell ref="A3:A4"/>
    <mergeCell ref="B3:B4"/>
    <mergeCell ref="C3:C4"/>
    <mergeCell ref="C33:C34"/>
    <mergeCell ref="D3:D4"/>
    <mergeCell ref="E3:E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A9" workbookViewId="0">
      <selection activeCell="D32" sqref="D32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71</v>
      </c>
      <c r="B1" s="5"/>
      <c r="C1" s="5"/>
      <c r="D1" s="5"/>
      <c r="E1" s="5"/>
    </row>
    <row r="2" s="1" customFormat="1" ht="24" customHeight="1" spans="1:4">
      <c r="A2" s="6" t="s">
        <v>72</v>
      </c>
      <c r="B2" s="6"/>
      <c r="C2" s="4"/>
      <c r="D2" s="3"/>
    </row>
    <row r="3" s="1" customFormat="1" ht="20" customHeight="1" spans="1: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16</v>
      </c>
      <c r="B5" s="9">
        <v>1</v>
      </c>
      <c r="C5" s="9"/>
      <c r="D5" s="10"/>
      <c r="E5" s="11"/>
    </row>
    <row r="6" s="2" customFormat="1" ht="20" customHeight="1" spans="1:5">
      <c r="A6" s="12" t="s">
        <v>17</v>
      </c>
      <c r="B6" s="9">
        <v>2</v>
      </c>
      <c r="C6" s="9" t="s">
        <v>18</v>
      </c>
      <c r="D6" s="13">
        <v>305</v>
      </c>
      <c r="E6" s="14"/>
    </row>
    <row r="7" s="2" customFormat="1" ht="20" customHeight="1" spans="1:5">
      <c r="A7" s="12" t="s">
        <v>19</v>
      </c>
      <c r="B7" s="9">
        <v>3</v>
      </c>
      <c r="C7" s="9"/>
      <c r="D7" s="13"/>
      <c r="E7" s="14"/>
    </row>
    <row r="8" s="2" customFormat="1" ht="20" customHeight="1" spans="1:5">
      <c r="A8" s="12" t="s">
        <v>20</v>
      </c>
      <c r="B8" s="9">
        <v>4</v>
      </c>
      <c r="C8" s="13" t="s">
        <v>21</v>
      </c>
      <c r="D8" s="13">
        <v>1</v>
      </c>
      <c r="E8" s="14"/>
    </row>
    <row r="9" s="2" customFormat="1" ht="38" customHeight="1" spans="1:5">
      <c r="A9" s="12" t="s">
        <v>22</v>
      </c>
      <c r="B9" s="9">
        <v>5</v>
      </c>
      <c r="C9" s="13" t="s">
        <v>23</v>
      </c>
      <c r="D9" s="15"/>
      <c r="E9" s="16"/>
    </row>
    <row r="10" s="2" customFormat="1" ht="20" customHeight="1" spans="1:5">
      <c r="A10" s="8" t="s">
        <v>24</v>
      </c>
      <c r="B10" s="9"/>
      <c r="C10" s="17"/>
      <c r="D10" s="18">
        <f>D11+D12</f>
        <v>0</v>
      </c>
      <c r="E10" s="16"/>
    </row>
    <row r="11" s="2" customFormat="1" ht="51" customHeight="1" spans="1:5">
      <c r="A11" s="12" t="s">
        <v>25</v>
      </c>
      <c r="B11" s="9">
        <v>6</v>
      </c>
      <c r="C11" s="13" t="s">
        <v>26</v>
      </c>
      <c r="D11" s="13"/>
      <c r="E11" s="16"/>
    </row>
    <row r="12" s="2" customFormat="1" ht="38" customHeight="1" spans="1:5">
      <c r="A12" s="12" t="s">
        <v>27</v>
      </c>
      <c r="B12" s="9">
        <v>7</v>
      </c>
      <c r="C12" s="13" t="s">
        <v>28</v>
      </c>
      <c r="D12" s="13"/>
      <c r="E12" s="16"/>
    </row>
    <row r="13" s="2" customFormat="1" ht="20" customHeight="1" spans="1:5">
      <c r="A13" s="8" t="s">
        <v>29</v>
      </c>
      <c r="B13" s="9"/>
      <c r="C13" s="18"/>
      <c r="D13" s="17">
        <f>D14+D15+D16+D17+D18+D19</f>
        <v>151947</v>
      </c>
      <c r="E13" s="14"/>
    </row>
    <row r="14" s="2" customFormat="1" ht="55" customHeight="1" spans="1:5">
      <c r="A14" s="12" t="s">
        <v>30</v>
      </c>
      <c r="B14" s="9">
        <v>8</v>
      </c>
      <c r="C14" s="13" t="s">
        <v>73</v>
      </c>
      <c r="D14" s="13">
        <v>66000</v>
      </c>
      <c r="E14" s="14"/>
    </row>
    <row r="15" s="2" customFormat="1" ht="54" customHeight="1" spans="1:5">
      <c r="A15" s="12" t="s">
        <v>32</v>
      </c>
      <c r="B15" s="9">
        <v>9</v>
      </c>
      <c r="C15" s="13" t="s">
        <v>74</v>
      </c>
      <c r="D15" s="13">
        <v>37200</v>
      </c>
      <c r="E15" s="14"/>
    </row>
    <row r="16" s="2" customFormat="1" ht="38" customHeight="1" spans="1:5">
      <c r="A16" s="12" t="s">
        <v>34</v>
      </c>
      <c r="B16" s="9">
        <v>10</v>
      </c>
      <c r="C16" s="13" t="s">
        <v>35</v>
      </c>
      <c r="D16" s="13">
        <v>45014</v>
      </c>
      <c r="E16" s="14"/>
    </row>
    <row r="17" s="2" customFormat="1" ht="38" customHeight="1" spans="1:5">
      <c r="A17" s="12" t="s">
        <v>36</v>
      </c>
      <c r="B17" s="9">
        <v>11</v>
      </c>
      <c r="C17" s="13" t="s">
        <v>37</v>
      </c>
      <c r="D17" s="13">
        <v>3150</v>
      </c>
      <c r="E17" s="14"/>
    </row>
    <row r="18" s="2" customFormat="1" ht="38" customHeight="1" spans="1:5">
      <c r="A18" s="12" t="s">
        <v>38</v>
      </c>
      <c r="B18" s="9">
        <v>12</v>
      </c>
      <c r="C18" s="13" t="s">
        <v>39</v>
      </c>
      <c r="D18" s="13">
        <v>0</v>
      </c>
      <c r="E18" s="14"/>
    </row>
    <row r="19" s="2" customFormat="1" ht="38" customHeight="1" spans="1:5">
      <c r="A19" s="12" t="s">
        <v>40</v>
      </c>
      <c r="B19" s="9">
        <v>13</v>
      </c>
      <c r="C19" s="13" t="s">
        <v>41</v>
      </c>
      <c r="D19" s="13">
        <v>583</v>
      </c>
      <c r="E19" s="14"/>
    </row>
    <row r="20" s="2" customFormat="1" ht="20" customHeight="1" spans="1:5">
      <c r="A20" s="8" t="s">
        <v>42</v>
      </c>
      <c r="B20" s="9"/>
      <c r="C20" s="17"/>
      <c r="D20" s="17">
        <f>D21+D22+D23+D24+D25+D26+D27</f>
        <v>31043</v>
      </c>
      <c r="E20" s="14"/>
    </row>
    <row r="21" s="2" customFormat="1" ht="38" customHeight="1" spans="1:5">
      <c r="A21" s="12" t="s">
        <v>43</v>
      </c>
      <c r="B21" s="9">
        <v>14</v>
      </c>
      <c r="C21" s="13" t="s">
        <v>75</v>
      </c>
      <c r="D21" s="13">
        <v>5287</v>
      </c>
      <c r="E21" s="14"/>
    </row>
    <row r="22" s="1" customFormat="1" ht="38" customHeight="1" spans="1:6">
      <c r="A22" s="12" t="s">
        <v>45</v>
      </c>
      <c r="B22" s="9">
        <v>15</v>
      </c>
      <c r="C22" s="13" t="s">
        <v>76</v>
      </c>
      <c r="D22" s="13">
        <v>160</v>
      </c>
      <c r="E22" s="14"/>
      <c r="F22" s="2"/>
    </row>
    <row r="23" s="1" customFormat="1" ht="38" customHeight="1" spans="1:6">
      <c r="A23" s="12" t="s">
        <v>47</v>
      </c>
      <c r="B23" s="9">
        <v>16</v>
      </c>
      <c r="C23" s="13" t="s">
        <v>48</v>
      </c>
      <c r="D23" s="13">
        <v>5600</v>
      </c>
      <c r="E23" s="14"/>
      <c r="F23" s="2"/>
    </row>
    <row r="24" s="1" customFormat="1" ht="38" customHeight="1" spans="1:6">
      <c r="A24" s="12" t="s">
        <v>49</v>
      </c>
      <c r="B24" s="9">
        <v>17</v>
      </c>
      <c r="C24" s="13" t="s">
        <v>77</v>
      </c>
      <c r="D24" s="13">
        <v>18300</v>
      </c>
      <c r="E24" s="14"/>
      <c r="F24" s="2"/>
    </row>
    <row r="25" s="1" customFormat="1" ht="38" customHeight="1" spans="1:6">
      <c r="A25" s="12" t="s">
        <v>51</v>
      </c>
      <c r="B25" s="9">
        <v>18</v>
      </c>
      <c r="C25" s="13"/>
      <c r="D25" s="13">
        <v>0</v>
      </c>
      <c r="E25" s="14"/>
      <c r="F25" s="2"/>
    </row>
    <row r="26" s="1" customFormat="1" ht="38" customHeight="1" spans="1:6">
      <c r="A26" s="12" t="s">
        <v>52</v>
      </c>
      <c r="B26" s="9">
        <v>19</v>
      </c>
      <c r="C26" s="13" t="s">
        <v>78</v>
      </c>
      <c r="D26" s="13">
        <v>1200</v>
      </c>
      <c r="E26" s="14"/>
      <c r="F26" s="2"/>
    </row>
    <row r="27" s="1" customFormat="1" ht="38" customHeight="1" spans="1:6">
      <c r="A27" s="12" t="s">
        <v>54</v>
      </c>
      <c r="B27" s="9">
        <v>20</v>
      </c>
      <c r="C27" s="13" t="s">
        <v>79</v>
      </c>
      <c r="D27" s="13">
        <v>496</v>
      </c>
      <c r="E27" s="14"/>
      <c r="F27" s="2"/>
    </row>
    <row r="28" s="2" customFormat="1" ht="20" customHeight="1" spans="1:5">
      <c r="A28" s="8" t="s">
        <v>56</v>
      </c>
      <c r="B28" s="9"/>
      <c r="C28" s="18"/>
      <c r="D28" s="17">
        <f>D29+D30</f>
        <v>9625</v>
      </c>
      <c r="E28" s="14"/>
    </row>
    <row r="29" s="1" customFormat="1" ht="38" customHeight="1" spans="1:6">
      <c r="A29" s="12" t="s">
        <v>57</v>
      </c>
      <c r="B29" s="9">
        <v>21</v>
      </c>
      <c r="C29" s="13" t="s">
        <v>80</v>
      </c>
      <c r="D29" s="13">
        <v>5050</v>
      </c>
      <c r="E29" s="14"/>
      <c r="F29" s="2"/>
    </row>
    <row r="30" s="1" customFormat="1" ht="38" customHeight="1" spans="1:6">
      <c r="A30" s="12" t="s">
        <v>59</v>
      </c>
      <c r="B30" s="9">
        <v>22</v>
      </c>
      <c r="C30" s="13" t="s">
        <v>81</v>
      </c>
      <c r="D30" s="13">
        <v>4575</v>
      </c>
      <c r="E30" s="14"/>
      <c r="F30" s="2"/>
    </row>
    <row r="31" s="1" customFormat="1" ht="20" customHeight="1" spans="1:6">
      <c r="A31" s="8" t="s">
        <v>61</v>
      </c>
      <c r="B31" s="18"/>
      <c r="C31" s="18" t="s">
        <v>62</v>
      </c>
      <c r="D31" s="19">
        <v>0</v>
      </c>
      <c r="E31" s="14"/>
      <c r="F31" s="2"/>
    </row>
    <row r="32" s="1" customFormat="1" ht="20" customHeight="1" spans="1:6">
      <c r="A32" s="8" t="s">
        <v>63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64</v>
      </c>
      <c r="B33" s="9">
        <v>23</v>
      </c>
      <c r="C33" s="20" t="s">
        <v>65</v>
      </c>
      <c r="D33" s="13"/>
      <c r="E33" s="14"/>
      <c r="F33" s="2"/>
    </row>
    <row r="34" s="1" customFormat="1" ht="38" customHeight="1" spans="1:6">
      <c r="A34" s="12" t="s">
        <v>66</v>
      </c>
      <c r="B34" s="9">
        <v>24</v>
      </c>
      <c r="C34" s="21"/>
      <c r="D34" s="13"/>
      <c r="E34" s="14"/>
      <c r="F34" s="2"/>
    </row>
    <row r="35" s="1" customFormat="1" ht="61" customHeight="1" spans="1:6">
      <c r="A35" s="8" t="s">
        <v>67</v>
      </c>
      <c r="B35" s="18"/>
      <c r="C35" s="13" t="s">
        <v>68</v>
      </c>
      <c r="D35" s="19">
        <f>D31*0.25*0.2</f>
        <v>0</v>
      </c>
      <c r="E35" s="14"/>
      <c r="F35" s="2"/>
    </row>
    <row r="36" s="2" customFormat="1" ht="20" customHeight="1" spans="1:5">
      <c r="A36" s="8" t="s">
        <v>69</v>
      </c>
      <c r="B36" s="9"/>
      <c r="C36" s="13"/>
      <c r="D36" s="19">
        <f>D35+D32+D28+D20+D13+D10</f>
        <v>192615</v>
      </c>
      <c r="E36" s="14"/>
    </row>
    <row r="37" s="2" customFormat="1" ht="26" customHeight="1" spans="1:5">
      <c r="A37" s="8" t="s">
        <v>70</v>
      </c>
      <c r="B37" s="9"/>
      <c r="C37" s="18"/>
      <c r="D37" s="19">
        <f>D36/D6</f>
        <v>631.524590163934</v>
      </c>
      <c r="E37" s="14"/>
    </row>
    <row r="38" s="1" customFormat="1" ht="20" customHeight="1" spans="1:4">
      <c r="A38" s="22"/>
      <c r="B38" s="22"/>
      <c r="C38" s="22"/>
      <c r="D38" s="22"/>
    </row>
    <row r="39" s="1" customFormat="1" spans="1:4">
      <c r="A39" s="22"/>
      <c r="B39" s="22"/>
      <c r="C39" s="22"/>
      <c r="D39" s="22"/>
    </row>
    <row r="40" s="1" customFormat="1" spans="1:4">
      <c r="A40" s="23"/>
      <c r="B40" s="3"/>
      <c r="C40" s="4"/>
      <c r="D40" s="3"/>
    </row>
  </sheetData>
  <mergeCells count="9">
    <mergeCell ref="A1:E1"/>
    <mergeCell ref="A2:C2"/>
    <mergeCell ref="A3:A4"/>
    <mergeCell ref="B3:B4"/>
    <mergeCell ref="C3:C4"/>
    <mergeCell ref="C33:C34"/>
    <mergeCell ref="D3:D4"/>
    <mergeCell ref="E3:E4"/>
    <mergeCell ref="A38:D3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A10" workbookViewId="0">
      <selection activeCell="D32" sqref="D32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82</v>
      </c>
      <c r="B1" s="5"/>
      <c r="C1" s="5"/>
      <c r="D1" s="5"/>
      <c r="E1" s="5"/>
    </row>
    <row r="2" s="1" customFormat="1" ht="24" customHeight="1" spans="1:4">
      <c r="A2" s="6" t="s">
        <v>83</v>
      </c>
      <c r="B2" s="6"/>
      <c r="C2" s="4"/>
      <c r="D2" s="3"/>
    </row>
    <row r="3" s="1" customFormat="1" ht="20" customHeight="1" spans="1: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16</v>
      </c>
      <c r="B5" s="9">
        <v>1</v>
      </c>
      <c r="C5" s="9"/>
      <c r="D5" s="10"/>
      <c r="E5" s="11"/>
    </row>
    <row r="6" s="2" customFormat="1" ht="20" customHeight="1" spans="1:5">
      <c r="A6" s="12" t="s">
        <v>17</v>
      </c>
      <c r="B6" s="9">
        <v>2</v>
      </c>
      <c r="C6" s="9" t="s">
        <v>18</v>
      </c>
      <c r="D6" s="13">
        <v>110</v>
      </c>
      <c r="E6" s="14"/>
    </row>
    <row r="7" s="2" customFormat="1" ht="20" customHeight="1" spans="1:5">
      <c r="A7" s="12" t="s">
        <v>19</v>
      </c>
      <c r="B7" s="9">
        <v>3</v>
      </c>
      <c r="C7" s="9"/>
      <c r="D7" s="13"/>
      <c r="E7" s="14"/>
    </row>
    <row r="8" s="2" customFormat="1" ht="20" customHeight="1" spans="1:5">
      <c r="A8" s="12" t="s">
        <v>20</v>
      </c>
      <c r="B8" s="9">
        <v>4</v>
      </c>
      <c r="C8" s="13" t="s">
        <v>21</v>
      </c>
      <c r="D8" s="13">
        <v>1</v>
      </c>
      <c r="E8" s="14"/>
    </row>
    <row r="9" s="2" customFormat="1" ht="38" customHeight="1" spans="1:5">
      <c r="A9" s="12" t="s">
        <v>22</v>
      </c>
      <c r="B9" s="9">
        <v>5</v>
      </c>
      <c r="C9" s="13" t="s">
        <v>23</v>
      </c>
      <c r="D9" s="15"/>
      <c r="E9" s="16"/>
    </row>
    <row r="10" s="2" customFormat="1" ht="20" customHeight="1" spans="1:5">
      <c r="A10" s="8" t="s">
        <v>24</v>
      </c>
      <c r="B10" s="9"/>
      <c r="C10" s="17"/>
      <c r="D10" s="18">
        <f>D11+D12</f>
        <v>0</v>
      </c>
      <c r="E10" s="16"/>
    </row>
    <row r="11" s="2" customFormat="1" ht="51" customHeight="1" spans="1:5">
      <c r="A11" s="12" t="s">
        <v>25</v>
      </c>
      <c r="B11" s="9">
        <v>6</v>
      </c>
      <c r="C11" s="13" t="s">
        <v>26</v>
      </c>
      <c r="D11" s="13"/>
      <c r="E11" s="16"/>
    </row>
    <row r="12" s="2" customFormat="1" ht="38" customHeight="1" spans="1:5">
      <c r="A12" s="12" t="s">
        <v>27</v>
      </c>
      <c r="B12" s="9">
        <v>7</v>
      </c>
      <c r="C12" s="13" t="s">
        <v>28</v>
      </c>
      <c r="D12" s="13"/>
      <c r="E12" s="16"/>
    </row>
    <row r="13" s="2" customFormat="1" ht="20" customHeight="1" spans="1:5">
      <c r="A13" s="8" t="s">
        <v>29</v>
      </c>
      <c r="B13" s="9"/>
      <c r="C13" s="18"/>
      <c r="D13" s="17">
        <f>D14+D15+D16+D17+D18+D19</f>
        <v>138747</v>
      </c>
      <c r="E13" s="14"/>
    </row>
    <row r="14" s="2" customFormat="1" ht="55" customHeight="1" spans="1:5">
      <c r="A14" s="12" t="s">
        <v>30</v>
      </c>
      <c r="B14" s="9">
        <v>8</v>
      </c>
      <c r="C14" s="13" t="s">
        <v>73</v>
      </c>
      <c r="D14" s="13">
        <v>66000</v>
      </c>
      <c r="E14" s="14"/>
    </row>
    <row r="15" s="2" customFormat="1" ht="54" customHeight="1" spans="1:5">
      <c r="A15" s="12" t="s">
        <v>32</v>
      </c>
      <c r="B15" s="9">
        <v>9</v>
      </c>
      <c r="C15" s="13" t="s">
        <v>84</v>
      </c>
      <c r="D15" s="13">
        <v>24000</v>
      </c>
      <c r="E15" s="14"/>
    </row>
    <row r="16" s="2" customFormat="1" ht="38" customHeight="1" spans="1:5">
      <c r="A16" s="12" t="s">
        <v>34</v>
      </c>
      <c r="B16" s="9">
        <v>10</v>
      </c>
      <c r="C16" s="13" t="s">
        <v>35</v>
      </c>
      <c r="D16" s="13">
        <v>45014</v>
      </c>
      <c r="E16" s="14"/>
    </row>
    <row r="17" s="2" customFormat="1" ht="38" customHeight="1" spans="1:5">
      <c r="A17" s="12" t="s">
        <v>36</v>
      </c>
      <c r="B17" s="9">
        <v>11</v>
      </c>
      <c r="C17" s="13" t="s">
        <v>37</v>
      </c>
      <c r="D17" s="13">
        <v>3150</v>
      </c>
      <c r="E17" s="14"/>
    </row>
    <row r="18" s="2" customFormat="1" ht="38" customHeight="1" spans="1:5">
      <c r="A18" s="12" t="s">
        <v>38</v>
      </c>
      <c r="B18" s="9">
        <v>12</v>
      </c>
      <c r="C18" s="13" t="s">
        <v>39</v>
      </c>
      <c r="D18" s="13">
        <v>0</v>
      </c>
      <c r="E18" s="14"/>
    </row>
    <row r="19" s="2" customFormat="1" ht="38" customHeight="1" spans="1:5">
      <c r="A19" s="12" t="s">
        <v>40</v>
      </c>
      <c r="B19" s="9">
        <v>13</v>
      </c>
      <c r="C19" s="13" t="s">
        <v>41</v>
      </c>
      <c r="D19" s="13">
        <v>583</v>
      </c>
      <c r="E19" s="14"/>
    </row>
    <row r="20" s="2" customFormat="1" ht="20" customHeight="1" spans="1:5">
      <c r="A20" s="8" t="s">
        <v>42</v>
      </c>
      <c r="B20" s="9"/>
      <c r="C20" s="17"/>
      <c r="D20" s="17">
        <f>D21+D22+D23+D24+D25+D26+D27</f>
        <v>15607</v>
      </c>
      <c r="E20" s="14"/>
    </row>
    <row r="21" s="2" customFormat="1" ht="38" customHeight="1" spans="1:5">
      <c r="A21" s="12" t="s">
        <v>43</v>
      </c>
      <c r="B21" s="9">
        <v>14</v>
      </c>
      <c r="C21" s="13" t="s">
        <v>85</v>
      </c>
      <c r="D21" s="13">
        <v>1907</v>
      </c>
      <c r="E21" s="14"/>
    </row>
    <row r="22" s="1" customFormat="1" ht="38" customHeight="1" spans="1:6">
      <c r="A22" s="12" t="s">
        <v>45</v>
      </c>
      <c r="B22" s="9">
        <v>15</v>
      </c>
      <c r="C22" s="13" t="s">
        <v>86</v>
      </c>
      <c r="D22" s="13">
        <v>124</v>
      </c>
      <c r="E22" s="14"/>
      <c r="F22" s="2"/>
    </row>
    <row r="23" s="1" customFormat="1" ht="38" customHeight="1" spans="1:6">
      <c r="A23" s="12" t="s">
        <v>47</v>
      </c>
      <c r="B23" s="9">
        <v>16</v>
      </c>
      <c r="C23" s="13" t="s">
        <v>48</v>
      </c>
      <c r="D23" s="13">
        <v>5600</v>
      </c>
      <c r="E23" s="14"/>
      <c r="F23" s="2"/>
    </row>
    <row r="24" s="1" customFormat="1" ht="38" customHeight="1" spans="1:6">
      <c r="A24" s="12" t="s">
        <v>49</v>
      </c>
      <c r="B24" s="9">
        <v>17</v>
      </c>
      <c r="C24" s="13" t="s">
        <v>87</v>
      </c>
      <c r="D24" s="13">
        <v>6600</v>
      </c>
      <c r="E24" s="14"/>
      <c r="F24" s="2"/>
    </row>
    <row r="25" s="1" customFormat="1" ht="38" customHeight="1" spans="1:6">
      <c r="A25" s="12" t="s">
        <v>51</v>
      </c>
      <c r="B25" s="9">
        <v>18</v>
      </c>
      <c r="C25" s="13"/>
      <c r="D25" s="13">
        <v>0</v>
      </c>
      <c r="E25" s="14"/>
      <c r="F25" s="2"/>
    </row>
    <row r="26" s="1" customFormat="1" ht="38" customHeight="1" spans="1:6">
      <c r="A26" s="12" t="s">
        <v>52</v>
      </c>
      <c r="B26" s="9">
        <v>19</v>
      </c>
      <c r="C26" s="13" t="s">
        <v>78</v>
      </c>
      <c r="D26" s="13">
        <v>1200</v>
      </c>
      <c r="E26" s="14"/>
      <c r="F26" s="2"/>
    </row>
    <row r="27" s="1" customFormat="1" ht="38" customHeight="1" spans="1:6">
      <c r="A27" s="12" t="s">
        <v>54</v>
      </c>
      <c r="B27" s="9">
        <v>20</v>
      </c>
      <c r="C27" s="13" t="s">
        <v>88</v>
      </c>
      <c r="D27" s="13">
        <v>176</v>
      </c>
      <c r="E27" s="14"/>
      <c r="F27" s="2"/>
    </row>
    <row r="28" s="2" customFormat="1" ht="20" customHeight="1" spans="1:5">
      <c r="A28" s="8" t="s">
        <v>56</v>
      </c>
      <c r="B28" s="9"/>
      <c r="C28" s="18"/>
      <c r="D28" s="17">
        <f>D29+D30</f>
        <v>4750</v>
      </c>
      <c r="E28" s="14"/>
    </row>
    <row r="29" s="1" customFormat="1" ht="38" customHeight="1" spans="1:6">
      <c r="A29" s="12" t="s">
        <v>57</v>
      </c>
      <c r="B29" s="9">
        <v>21</v>
      </c>
      <c r="C29" s="13" t="s">
        <v>89</v>
      </c>
      <c r="D29" s="13">
        <v>3100</v>
      </c>
      <c r="E29" s="14"/>
      <c r="F29" s="2"/>
    </row>
    <row r="30" s="1" customFormat="1" ht="38" customHeight="1" spans="1:6">
      <c r="A30" s="12" t="s">
        <v>59</v>
      </c>
      <c r="B30" s="9">
        <v>22</v>
      </c>
      <c r="C30" s="13" t="s">
        <v>90</v>
      </c>
      <c r="D30" s="13">
        <v>1650</v>
      </c>
      <c r="E30" s="14"/>
      <c r="F30" s="2"/>
    </row>
    <row r="31" s="1" customFormat="1" ht="20" customHeight="1" spans="1:6">
      <c r="A31" s="8" t="s">
        <v>61</v>
      </c>
      <c r="B31" s="18"/>
      <c r="C31" s="18" t="s">
        <v>62</v>
      </c>
      <c r="D31" s="19">
        <v>0</v>
      </c>
      <c r="E31" s="14"/>
      <c r="F31" s="2"/>
    </row>
    <row r="32" s="1" customFormat="1" ht="20" customHeight="1" spans="1:6">
      <c r="A32" s="8" t="s">
        <v>63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64</v>
      </c>
      <c r="B33" s="9">
        <v>23</v>
      </c>
      <c r="C33" s="20" t="s">
        <v>65</v>
      </c>
      <c r="D33" s="13"/>
      <c r="E33" s="14"/>
      <c r="F33" s="2"/>
    </row>
    <row r="34" s="1" customFormat="1" ht="38" customHeight="1" spans="1:6">
      <c r="A34" s="12" t="s">
        <v>66</v>
      </c>
      <c r="B34" s="9">
        <v>24</v>
      </c>
      <c r="C34" s="21"/>
      <c r="D34" s="13"/>
      <c r="E34" s="14"/>
      <c r="F34" s="2"/>
    </row>
    <row r="35" s="1" customFormat="1" ht="61" customHeight="1" spans="1:6">
      <c r="A35" s="8" t="s">
        <v>67</v>
      </c>
      <c r="B35" s="18"/>
      <c r="C35" s="13" t="s">
        <v>68</v>
      </c>
      <c r="D35" s="19">
        <f>D31*0.25*0.2</f>
        <v>0</v>
      </c>
      <c r="E35" s="14"/>
      <c r="F35" s="2"/>
    </row>
    <row r="36" s="2" customFormat="1" ht="20" customHeight="1" spans="1:5">
      <c r="A36" s="8" t="s">
        <v>69</v>
      </c>
      <c r="B36" s="9"/>
      <c r="C36" s="13"/>
      <c r="D36" s="19">
        <f>D35+D32+D28+D20+D13+D10</f>
        <v>159104</v>
      </c>
      <c r="E36" s="14"/>
    </row>
    <row r="37" s="2" customFormat="1" ht="26" customHeight="1" spans="1:5">
      <c r="A37" s="8" t="s">
        <v>70</v>
      </c>
      <c r="B37" s="9"/>
      <c r="C37" s="18"/>
      <c r="D37" s="19">
        <f>D36/D6</f>
        <v>1446.4</v>
      </c>
      <c r="E37" s="14"/>
    </row>
    <row r="38" s="1" customFormat="1" ht="20" customHeight="1" spans="1:4">
      <c r="A38" s="22"/>
      <c r="B38" s="22"/>
      <c r="C38" s="22"/>
      <c r="D38" s="22"/>
    </row>
    <row r="39" s="1" customFormat="1" spans="1:4">
      <c r="A39" s="22"/>
      <c r="B39" s="22"/>
      <c r="C39" s="22"/>
      <c r="D39" s="22"/>
    </row>
    <row r="40" s="1" customFormat="1" spans="1:4">
      <c r="A40" s="23"/>
      <c r="B40" s="3"/>
      <c r="C40" s="4"/>
      <c r="D40" s="3"/>
    </row>
  </sheetData>
  <mergeCells count="9">
    <mergeCell ref="A1:E1"/>
    <mergeCell ref="A2:C2"/>
    <mergeCell ref="A3:A4"/>
    <mergeCell ref="B3:B4"/>
    <mergeCell ref="C3:C4"/>
    <mergeCell ref="C33:C34"/>
    <mergeCell ref="D3:D4"/>
    <mergeCell ref="E3:E4"/>
    <mergeCell ref="A38:D39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D32" sqref="D32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91</v>
      </c>
      <c r="B1" s="5"/>
      <c r="C1" s="5"/>
      <c r="D1" s="5"/>
      <c r="E1" s="5"/>
    </row>
    <row r="2" s="1" customFormat="1" ht="24" customHeight="1" spans="1:4">
      <c r="A2" s="6" t="s">
        <v>92</v>
      </c>
      <c r="B2" s="6"/>
      <c r="C2" s="4"/>
      <c r="D2" s="3"/>
    </row>
    <row r="3" s="1" customFormat="1" ht="20" customHeight="1" spans="1: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16</v>
      </c>
      <c r="B5" s="9">
        <v>1</v>
      </c>
      <c r="C5" s="9"/>
      <c r="D5" s="10"/>
      <c r="E5" s="11"/>
    </row>
    <row r="6" s="2" customFormat="1" ht="20" customHeight="1" spans="1:5">
      <c r="A6" s="12" t="s">
        <v>17</v>
      </c>
      <c r="B6" s="9">
        <v>2</v>
      </c>
      <c r="C6" s="9" t="s">
        <v>18</v>
      </c>
      <c r="D6" s="13">
        <v>711</v>
      </c>
      <c r="E6" s="14"/>
    </row>
    <row r="7" s="2" customFormat="1" ht="20" customHeight="1" spans="1:5">
      <c r="A7" s="12" t="s">
        <v>19</v>
      </c>
      <c r="B7" s="9">
        <v>3</v>
      </c>
      <c r="C7" s="9"/>
      <c r="D7" s="13"/>
      <c r="E7" s="14"/>
    </row>
    <row r="8" s="2" customFormat="1" ht="20" customHeight="1" spans="1:5">
      <c r="A8" s="12" t="s">
        <v>20</v>
      </c>
      <c r="B8" s="9">
        <v>4</v>
      </c>
      <c r="C8" s="13" t="s">
        <v>21</v>
      </c>
      <c r="D8" s="13">
        <v>1</v>
      </c>
      <c r="E8" s="14"/>
    </row>
    <row r="9" s="2" customFormat="1" ht="38" customHeight="1" spans="1:5">
      <c r="A9" s="12" t="s">
        <v>22</v>
      </c>
      <c r="B9" s="9">
        <v>5</v>
      </c>
      <c r="C9" s="13" t="s">
        <v>93</v>
      </c>
      <c r="D9" s="15"/>
      <c r="E9" s="16"/>
    </row>
    <row r="10" s="2" customFormat="1" ht="20" customHeight="1" spans="1:5">
      <c r="A10" s="8" t="s">
        <v>24</v>
      </c>
      <c r="B10" s="9"/>
      <c r="C10" s="17"/>
      <c r="D10" s="18">
        <f>D11+D12</f>
        <v>0</v>
      </c>
      <c r="E10" s="16"/>
    </row>
    <row r="11" s="2" customFormat="1" ht="51" customHeight="1" spans="1:5">
      <c r="A11" s="12" t="s">
        <v>25</v>
      </c>
      <c r="B11" s="9">
        <v>6</v>
      </c>
      <c r="C11" s="13" t="s">
        <v>26</v>
      </c>
      <c r="D11" s="13"/>
      <c r="E11" s="16"/>
    </row>
    <row r="12" s="2" customFormat="1" ht="38" customHeight="1" spans="1:5">
      <c r="A12" s="12" t="s">
        <v>27</v>
      </c>
      <c r="B12" s="9">
        <v>7</v>
      </c>
      <c r="C12" s="13" t="s">
        <v>28</v>
      </c>
      <c r="D12" s="13"/>
      <c r="E12" s="16"/>
    </row>
    <row r="13" s="2" customFormat="1" ht="20" customHeight="1" spans="1:5">
      <c r="A13" s="8" t="s">
        <v>29</v>
      </c>
      <c r="B13" s="9"/>
      <c r="C13" s="18"/>
      <c r="D13" s="17">
        <f>D14+D15+D16+D17+D18+D19</f>
        <v>292730</v>
      </c>
      <c r="E13" s="14"/>
    </row>
    <row r="14" s="2" customFormat="1" ht="55" customHeight="1" spans="1:5">
      <c r="A14" s="12" t="s">
        <v>30</v>
      </c>
      <c r="B14" s="9">
        <v>8</v>
      </c>
      <c r="C14" s="13" t="s">
        <v>94</v>
      </c>
      <c r="D14" s="13">
        <v>165000</v>
      </c>
      <c r="E14" s="14"/>
    </row>
    <row r="15" s="2" customFormat="1" ht="54" customHeight="1" spans="1:5">
      <c r="A15" s="12" t="s">
        <v>32</v>
      </c>
      <c r="B15" s="9">
        <v>9</v>
      </c>
      <c r="C15" s="13" t="s">
        <v>74</v>
      </c>
      <c r="D15" s="13">
        <v>37200</v>
      </c>
      <c r="E15" s="14"/>
    </row>
    <row r="16" s="2" customFormat="1" ht="38" customHeight="1" spans="1:5">
      <c r="A16" s="12" t="s">
        <v>34</v>
      </c>
      <c r="B16" s="9">
        <v>10</v>
      </c>
      <c r="C16" s="13" t="s">
        <v>95</v>
      </c>
      <c r="D16" s="13">
        <v>83597</v>
      </c>
      <c r="E16" s="14"/>
    </row>
    <row r="17" s="2" customFormat="1" ht="38" customHeight="1" spans="1:5">
      <c r="A17" s="12" t="s">
        <v>36</v>
      </c>
      <c r="B17" s="9">
        <v>11</v>
      </c>
      <c r="C17" s="13" t="s">
        <v>96</v>
      </c>
      <c r="D17" s="13">
        <v>5850</v>
      </c>
      <c r="E17" s="14"/>
    </row>
    <row r="18" s="2" customFormat="1" ht="38" customHeight="1" spans="1:5">
      <c r="A18" s="12" t="s">
        <v>38</v>
      </c>
      <c r="B18" s="9">
        <v>12</v>
      </c>
      <c r="C18" s="13" t="s">
        <v>39</v>
      </c>
      <c r="D18" s="13">
        <v>0</v>
      </c>
      <c r="E18" s="14"/>
    </row>
    <row r="19" s="2" customFormat="1" ht="38" customHeight="1" spans="1:5">
      <c r="A19" s="12" t="s">
        <v>40</v>
      </c>
      <c r="B19" s="9">
        <v>13</v>
      </c>
      <c r="C19" s="13" t="s">
        <v>97</v>
      </c>
      <c r="D19" s="13">
        <v>1083</v>
      </c>
      <c r="E19" s="14"/>
    </row>
    <row r="20" s="2" customFormat="1" ht="20" customHeight="1" spans="1:5">
      <c r="A20" s="8" t="s">
        <v>42</v>
      </c>
      <c r="B20" s="9"/>
      <c r="C20" s="17"/>
      <c r="D20" s="17">
        <f>D21+D22+D23+D24+D25+D26+D27</f>
        <v>63164</v>
      </c>
      <c r="E20" s="14"/>
    </row>
    <row r="21" s="2" customFormat="1" ht="38" customHeight="1" spans="1:5">
      <c r="A21" s="12" t="s">
        <v>43</v>
      </c>
      <c r="B21" s="9">
        <v>14</v>
      </c>
      <c r="C21" s="13" t="s">
        <v>98</v>
      </c>
      <c r="D21" s="13">
        <v>12324</v>
      </c>
      <c r="E21" s="14"/>
    </row>
    <row r="22" s="1" customFormat="1" ht="38" customHeight="1" spans="1:6">
      <c r="A22" s="12" t="s">
        <v>45</v>
      </c>
      <c r="B22" s="9">
        <v>15</v>
      </c>
      <c r="C22" s="13" t="s">
        <v>46</v>
      </c>
      <c r="D22" s="13">
        <v>244</v>
      </c>
      <c r="E22" s="14"/>
      <c r="F22" s="2"/>
    </row>
    <row r="23" s="1" customFormat="1" ht="38" customHeight="1" spans="1:6">
      <c r="A23" s="12" t="s">
        <v>47</v>
      </c>
      <c r="B23" s="9">
        <v>16</v>
      </c>
      <c r="C23" s="13" t="s">
        <v>48</v>
      </c>
      <c r="D23" s="13">
        <v>5600</v>
      </c>
      <c r="E23" s="14"/>
      <c r="F23" s="2"/>
    </row>
    <row r="24" s="1" customFormat="1" ht="38" customHeight="1" spans="1:6">
      <c r="A24" s="12" t="s">
        <v>49</v>
      </c>
      <c r="B24" s="9">
        <v>17</v>
      </c>
      <c r="C24" s="13" t="s">
        <v>99</v>
      </c>
      <c r="D24" s="13">
        <v>42660</v>
      </c>
      <c r="E24" s="14"/>
      <c r="F24" s="2"/>
    </row>
    <row r="25" s="1" customFormat="1" ht="38" customHeight="1" spans="1:6">
      <c r="A25" s="12" t="s">
        <v>51</v>
      </c>
      <c r="B25" s="9">
        <v>18</v>
      </c>
      <c r="C25" s="13"/>
      <c r="D25" s="13">
        <v>0</v>
      </c>
      <c r="E25" s="14"/>
      <c r="F25" s="2"/>
    </row>
    <row r="26" s="1" customFormat="1" ht="38" customHeight="1" spans="1:6">
      <c r="A26" s="12" t="s">
        <v>52</v>
      </c>
      <c r="B26" s="9">
        <v>19</v>
      </c>
      <c r="C26" s="13" t="s">
        <v>78</v>
      </c>
      <c r="D26" s="13">
        <v>1200</v>
      </c>
      <c r="E26" s="14"/>
      <c r="F26" s="2"/>
    </row>
    <row r="27" s="1" customFormat="1" ht="38" customHeight="1" spans="1:6">
      <c r="A27" s="12" t="s">
        <v>54</v>
      </c>
      <c r="B27" s="9">
        <v>20</v>
      </c>
      <c r="C27" s="13" t="s">
        <v>100</v>
      </c>
      <c r="D27" s="13">
        <v>1136</v>
      </c>
      <c r="E27" s="14"/>
      <c r="F27" s="2"/>
    </row>
    <row r="28" s="2" customFormat="1" ht="20" customHeight="1" spans="1:5">
      <c r="A28" s="8" t="s">
        <v>56</v>
      </c>
      <c r="B28" s="9"/>
      <c r="C28" s="18"/>
      <c r="D28" s="17">
        <f>D29+D30</f>
        <v>19775</v>
      </c>
      <c r="E28" s="14"/>
    </row>
    <row r="29" s="1" customFormat="1" ht="38" customHeight="1" spans="1:6">
      <c r="A29" s="12" t="s">
        <v>57</v>
      </c>
      <c r="B29" s="9">
        <v>21</v>
      </c>
      <c r="C29" s="13" t="s">
        <v>101</v>
      </c>
      <c r="D29" s="13">
        <v>9110</v>
      </c>
      <c r="E29" s="14"/>
      <c r="F29" s="2"/>
    </row>
    <row r="30" s="1" customFormat="1" ht="38" customHeight="1" spans="1:6">
      <c r="A30" s="12" t="s">
        <v>59</v>
      </c>
      <c r="B30" s="9">
        <v>22</v>
      </c>
      <c r="C30" s="13" t="s">
        <v>102</v>
      </c>
      <c r="D30" s="13">
        <v>10665</v>
      </c>
      <c r="E30" s="14"/>
      <c r="F30" s="2"/>
    </row>
    <row r="31" s="1" customFormat="1" ht="20" customHeight="1" spans="1:6">
      <c r="A31" s="8" t="s">
        <v>61</v>
      </c>
      <c r="B31" s="18"/>
      <c r="C31" s="18" t="s">
        <v>62</v>
      </c>
      <c r="D31" s="19">
        <v>0</v>
      </c>
      <c r="E31" s="14"/>
      <c r="F31" s="2"/>
    </row>
    <row r="32" s="1" customFormat="1" ht="20" customHeight="1" spans="1:6">
      <c r="A32" s="8" t="s">
        <v>63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64</v>
      </c>
      <c r="B33" s="9">
        <v>23</v>
      </c>
      <c r="C33" s="20" t="s">
        <v>65</v>
      </c>
      <c r="D33" s="13"/>
      <c r="E33" s="14"/>
      <c r="F33" s="2"/>
    </row>
    <row r="34" s="1" customFormat="1" ht="38" customHeight="1" spans="1:6">
      <c r="A34" s="12" t="s">
        <v>66</v>
      </c>
      <c r="B34" s="9">
        <v>24</v>
      </c>
      <c r="C34" s="21"/>
      <c r="D34" s="13"/>
      <c r="E34" s="14"/>
      <c r="F34" s="2"/>
    </row>
    <row r="35" s="1" customFormat="1" ht="61" customHeight="1" spans="1:6">
      <c r="A35" s="8" t="s">
        <v>67</v>
      </c>
      <c r="B35" s="18"/>
      <c r="C35" s="13" t="s">
        <v>68</v>
      </c>
      <c r="D35" s="19">
        <f>D31*0.25*0.2</f>
        <v>0</v>
      </c>
      <c r="E35" s="14"/>
      <c r="F35" s="2"/>
    </row>
    <row r="36" s="2" customFormat="1" ht="20" customHeight="1" spans="1:5">
      <c r="A36" s="8" t="s">
        <v>69</v>
      </c>
      <c r="B36" s="9"/>
      <c r="C36" s="13"/>
      <c r="D36" s="19">
        <f>D35+D32+D28+D20+D13+D10</f>
        <v>375669</v>
      </c>
      <c r="E36" s="14"/>
    </row>
    <row r="37" s="2" customFormat="1" ht="26" customHeight="1" spans="1:5">
      <c r="A37" s="8" t="s">
        <v>70</v>
      </c>
      <c r="B37" s="9"/>
      <c r="C37" s="18"/>
      <c r="D37" s="19">
        <f>D36/D6</f>
        <v>528.367088607595</v>
      </c>
      <c r="E37" s="14"/>
    </row>
    <row r="38" s="1" customFormat="1" ht="20" customHeight="1" spans="1:4">
      <c r="A38" s="22"/>
      <c r="B38" s="22"/>
      <c r="C38" s="22"/>
      <c r="D38" s="22"/>
    </row>
    <row r="39" s="1" customFormat="1" spans="1:4">
      <c r="A39" s="22"/>
      <c r="B39" s="22"/>
      <c r="C39" s="22"/>
      <c r="D39" s="22"/>
    </row>
    <row r="40" s="1" customFormat="1" spans="1:4">
      <c r="A40" s="23"/>
      <c r="B40" s="3"/>
      <c r="C40" s="4"/>
      <c r="D40" s="3"/>
    </row>
  </sheetData>
  <mergeCells count="9">
    <mergeCell ref="A1:E1"/>
    <mergeCell ref="A2:C2"/>
    <mergeCell ref="A3:A4"/>
    <mergeCell ref="B3:B4"/>
    <mergeCell ref="C3:C4"/>
    <mergeCell ref="C33:C34"/>
    <mergeCell ref="D3:D4"/>
    <mergeCell ref="E3:E4"/>
    <mergeCell ref="A38:D39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A9" workbookViewId="0">
      <selection activeCell="D32" sqref="D32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103</v>
      </c>
      <c r="B1" s="5"/>
      <c r="C1" s="5"/>
      <c r="D1" s="5"/>
      <c r="E1" s="5"/>
    </row>
    <row r="2" s="1" customFormat="1" ht="24" customHeight="1" spans="1:4">
      <c r="A2" s="6" t="s">
        <v>104</v>
      </c>
      <c r="B2" s="6"/>
      <c r="C2" s="4"/>
      <c r="D2" s="3"/>
    </row>
    <row r="3" s="1" customFormat="1" ht="20" customHeight="1" spans="1: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16</v>
      </c>
      <c r="B5" s="9">
        <v>1</v>
      </c>
      <c r="C5" s="9"/>
      <c r="D5" s="10"/>
      <c r="E5" s="11"/>
    </row>
    <row r="6" s="2" customFormat="1" ht="20" customHeight="1" spans="1:5">
      <c r="A6" s="12" t="s">
        <v>17</v>
      </c>
      <c r="B6" s="9">
        <v>2</v>
      </c>
      <c r="C6" s="9" t="s">
        <v>18</v>
      </c>
      <c r="D6" s="13">
        <f>253-73</f>
        <v>180</v>
      </c>
      <c r="E6" s="14"/>
    </row>
    <row r="7" s="2" customFormat="1" ht="20" customHeight="1" spans="1:5">
      <c r="A7" s="12" t="s">
        <v>19</v>
      </c>
      <c r="B7" s="9">
        <v>3</v>
      </c>
      <c r="C7" s="9"/>
      <c r="D7" s="13"/>
      <c r="E7" s="14"/>
    </row>
    <row r="8" s="2" customFormat="1" ht="20" customHeight="1" spans="1:5">
      <c r="A8" s="12" t="s">
        <v>20</v>
      </c>
      <c r="B8" s="9">
        <v>4</v>
      </c>
      <c r="C8" s="13" t="s">
        <v>21</v>
      </c>
      <c r="D8" s="13">
        <v>1</v>
      </c>
      <c r="E8" s="14"/>
    </row>
    <row r="9" s="2" customFormat="1" ht="38" customHeight="1" spans="1:5">
      <c r="A9" s="12" t="s">
        <v>22</v>
      </c>
      <c r="B9" s="9">
        <v>5</v>
      </c>
      <c r="C9" s="13" t="s">
        <v>23</v>
      </c>
      <c r="D9" s="15"/>
      <c r="E9" s="16"/>
    </row>
    <row r="10" s="2" customFormat="1" ht="20" customHeight="1" spans="1:5">
      <c r="A10" s="8" t="s">
        <v>24</v>
      </c>
      <c r="B10" s="9"/>
      <c r="C10" s="17"/>
      <c r="D10" s="18">
        <f>D11+D12</f>
        <v>0</v>
      </c>
      <c r="E10" s="16"/>
    </row>
    <row r="11" s="2" customFormat="1" ht="51" customHeight="1" spans="1:5">
      <c r="A11" s="12" t="s">
        <v>25</v>
      </c>
      <c r="B11" s="9">
        <v>6</v>
      </c>
      <c r="C11" s="13" t="s">
        <v>26</v>
      </c>
      <c r="D11" s="13"/>
      <c r="E11" s="16"/>
    </row>
    <row r="12" s="2" customFormat="1" ht="38" customHeight="1" spans="1:5">
      <c r="A12" s="12" t="s">
        <v>27</v>
      </c>
      <c r="B12" s="9">
        <v>7</v>
      </c>
      <c r="C12" s="13" t="s">
        <v>28</v>
      </c>
      <c r="D12" s="13"/>
      <c r="E12" s="16"/>
    </row>
    <row r="13" s="2" customFormat="1" ht="20" customHeight="1" spans="1:5">
      <c r="A13" s="8" t="s">
        <v>29</v>
      </c>
      <c r="B13" s="9"/>
      <c r="C13" s="18"/>
      <c r="D13" s="19">
        <f>(D14+D15+D16+D17+D18+D19)</f>
        <v>138747</v>
      </c>
      <c r="E13" s="14"/>
    </row>
    <row r="14" s="2" customFormat="1" ht="55" customHeight="1" spans="1:5">
      <c r="A14" s="12" t="s">
        <v>30</v>
      </c>
      <c r="B14" s="9">
        <v>8</v>
      </c>
      <c r="C14" s="13" t="s">
        <v>73</v>
      </c>
      <c r="D14" s="13">
        <v>66000</v>
      </c>
      <c r="E14" s="14"/>
    </row>
    <row r="15" s="2" customFormat="1" ht="66" customHeight="1" spans="1:5">
      <c r="A15" s="12" t="s">
        <v>32</v>
      </c>
      <c r="B15" s="9">
        <v>9</v>
      </c>
      <c r="C15" s="13" t="s">
        <v>84</v>
      </c>
      <c r="D15" s="13">
        <v>24000</v>
      </c>
      <c r="E15" s="14"/>
    </row>
    <row r="16" s="2" customFormat="1" ht="53" customHeight="1" spans="1:5">
      <c r="A16" s="12" t="s">
        <v>34</v>
      </c>
      <c r="B16" s="9">
        <v>10</v>
      </c>
      <c r="C16" s="13" t="s">
        <v>35</v>
      </c>
      <c r="D16" s="13">
        <v>45014</v>
      </c>
      <c r="E16" s="14"/>
    </row>
    <row r="17" s="2" customFormat="1" ht="38" customHeight="1" spans="1:5">
      <c r="A17" s="12" t="s">
        <v>36</v>
      </c>
      <c r="B17" s="9">
        <v>11</v>
      </c>
      <c r="C17" s="13" t="s">
        <v>37</v>
      </c>
      <c r="D17" s="13">
        <v>3150</v>
      </c>
      <c r="E17" s="14"/>
    </row>
    <row r="18" s="2" customFormat="1" ht="38" customHeight="1" spans="1:5">
      <c r="A18" s="12" t="s">
        <v>38</v>
      </c>
      <c r="B18" s="9">
        <v>12</v>
      </c>
      <c r="C18" s="13" t="s">
        <v>39</v>
      </c>
      <c r="D18" s="13">
        <v>0</v>
      </c>
      <c r="E18" s="14"/>
    </row>
    <row r="19" s="2" customFormat="1" ht="38" customHeight="1" spans="1:5">
      <c r="A19" s="12" t="s">
        <v>40</v>
      </c>
      <c r="B19" s="9">
        <v>13</v>
      </c>
      <c r="C19" s="13" t="s">
        <v>41</v>
      </c>
      <c r="D19" s="13">
        <v>583</v>
      </c>
      <c r="E19" s="14"/>
    </row>
    <row r="20" s="2" customFormat="1" ht="20" customHeight="1" spans="1:5">
      <c r="A20" s="8" t="s">
        <v>42</v>
      </c>
      <c r="B20" s="9"/>
      <c r="C20" s="17"/>
      <c r="D20" s="17">
        <f>D21+D22+D23+D24+D25+D26+D27</f>
        <v>20552</v>
      </c>
      <c r="E20" s="14"/>
    </row>
    <row r="21" s="2" customFormat="1" ht="38" customHeight="1" spans="1:5">
      <c r="A21" s="12" t="s">
        <v>43</v>
      </c>
      <c r="B21" s="9">
        <v>14</v>
      </c>
      <c r="C21" s="13" t="s">
        <v>105</v>
      </c>
      <c r="D21" s="13">
        <v>3120</v>
      </c>
      <c r="E21" s="14"/>
    </row>
    <row r="22" s="1" customFormat="1" ht="38" customHeight="1" spans="1:6">
      <c r="A22" s="12" t="s">
        <v>45</v>
      </c>
      <c r="B22" s="9">
        <v>15</v>
      </c>
      <c r="C22" s="13" t="s">
        <v>106</v>
      </c>
      <c r="D22" s="13">
        <v>152</v>
      </c>
      <c r="E22" s="14"/>
      <c r="F22" s="2"/>
    </row>
    <row r="23" s="1" customFormat="1" ht="38" customHeight="1" spans="1:6">
      <c r="A23" s="12" t="s">
        <v>47</v>
      </c>
      <c r="B23" s="9">
        <v>16</v>
      </c>
      <c r="C23" s="13" t="s">
        <v>48</v>
      </c>
      <c r="D23" s="13">
        <v>5600</v>
      </c>
      <c r="E23" s="14"/>
      <c r="F23" s="2"/>
    </row>
    <row r="24" s="1" customFormat="1" ht="38" customHeight="1" spans="1:6">
      <c r="A24" s="12" t="s">
        <v>49</v>
      </c>
      <c r="B24" s="9">
        <v>17</v>
      </c>
      <c r="C24" s="13" t="s">
        <v>107</v>
      </c>
      <c r="D24" s="13">
        <v>10800</v>
      </c>
      <c r="E24" s="14"/>
      <c r="F24" s="2"/>
    </row>
    <row r="25" s="1" customFormat="1" ht="38" customHeight="1" spans="1:6">
      <c r="A25" s="12" t="s">
        <v>51</v>
      </c>
      <c r="B25" s="9">
        <v>18</v>
      </c>
      <c r="C25" s="13"/>
      <c r="D25" s="13">
        <v>0</v>
      </c>
      <c r="E25" s="14"/>
      <c r="F25" s="2"/>
    </row>
    <row r="26" s="1" customFormat="1" ht="50" customHeight="1" spans="1:6">
      <c r="A26" s="12" t="s">
        <v>52</v>
      </c>
      <c r="B26" s="9">
        <v>19</v>
      </c>
      <c r="C26" s="13" t="s">
        <v>53</v>
      </c>
      <c r="D26" s="13">
        <v>800</v>
      </c>
      <c r="E26" s="14"/>
      <c r="F26" s="2"/>
    </row>
    <row r="27" s="1" customFormat="1" ht="38" customHeight="1" spans="1:6">
      <c r="A27" s="12" t="s">
        <v>54</v>
      </c>
      <c r="B27" s="9">
        <v>20</v>
      </c>
      <c r="C27" s="13" t="s">
        <v>108</v>
      </c>
      <c r="D27" s="13">
        <v>80</v>
      </c>
      <c r="E27" s="14"/>
      <c r="F27" s="2"/>
    </row>
    <row r="28" s="2" customFormat="1" ht="20" customHeight="1" spans="1:5">
      <c r="A28" s="8" t="s">
        <v>56</v>
      </c>
      <c r="B28" s="9"/>
      <c r="C28" s="18"/>
      <c r="D28" s="17">
        <f>D29+D30</f>
        <v>6500</v>
      </c>
      <c r="E28" s="14"/>
    </row>
    <row r="29" s="1" customFormat="1" ht="38" customHeight="1" spans="1:6">
      <c r="A29" s="12" t="s">
        <v>57</v>
      </c>
      <c r="B29" s="9">
        <v>21</v>
      </c>
      <c r="C29" s="13" t="s">
        <v>109</v>
      </c>
      <c r="D29" s="13">
        <v>3800</v>
      </c>
      <c r="E29" s="14"/>
      <c r="F29" s="2"/>
    </row>
    <row r="30" s="1" customFormat="1" ht="38" customHeight="1" spans="1:6">
      <c r="A30" s="12" t="s">
        <v>59</v>
      </c>
      <c r="B30" s="9">
        <v>22</v>
      </c>
      <c r="C30" s="13" t="s">
        <v>110</v>
      </c>
      <c r="D30" s="13">
        <v>2700</v>
      </c>
      <c r="E30" s="14"/>
      <c r="F30" s="2"/>
    </row>
    <row r="31" s="1" customFormat="1" ht="20" customHeight="1" spans="1:6">
      <c r="A31" s="8" t="s">
        <v>61</v>
      </c>
      <c r="B31" s="18"/>
      <c r="C31" s="18" t="s">
        <v>62</v>
      </c>
      <c r="D31" s="19">
        <v>0</v>
      </c>
      <c r="E31" s="14"/>
      <c r="F31" s="2"/>
    </row>
    <row r="32" s="1" customFormat="1" ht="20" customHeight="1" spans="1:6">
      <c r="A32" s="8" t="s">
        <v>63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64</v>
      </c>
      <c r="B33" s="9">
        <v>23</v>
      </c>
      <c r="C33" s="20" t="s">
        <v>65</v>
      </c>
      <c r="D33" s="13"/>
      <c r="E33" s="14"/>
      <c r="F33" s="2"/>
    </row>
    <row r="34" s="1" customFormat="1" ht="38" customHeight="1" spans="1:6">
      <c r="A34" s="12" t="s">
        <v>66</v>
      </c>
      <c r="B34" s="9">
        <v>24</v>
      </c>
      <c r="C34" s="21"/>
      <c r="D34" s="13"/>
      <c r="E34" s="14"/>
      <c r="F34" s="2"/>
    </row>
    <row r="35" s="1" customFormat="1" ht="61" customHeight="1" spans="1:6">
      <c r="A35" s="8" t="s">
        <v>67</v>
      </c>
      <c r="B35" s="18"/>
      <c r="C35" s="13" t="s">
        <v>68</v>
      </c>
      <c r="D35" s="19">
        <f>D31*0.25*0.2</f>
        <v>0</v>
      </c>
      <c r="E35" s="14"/>
      <c r="F35" s="2"/>
    </row>
    <row r="36" s="2" customFormat="1" ht="20" customHeight="1" spans="1:5">
      <c r="A36" s="8" t="s">
        <v>69</v>
      </c>
      <c r="B36" s="9"/>
      <c r="C36" s="13"/>
      <c r="D36" s="19">
        <f>D35+D32+D28+D20+D13+D10</f>
        <v>165799</v>
      </c>
      <c r="E36" s="14"/>
    </row>
    <row r="37" s="2" customFormat="1" ht="26" customHeight="1" spans="1:5">
      <c r="A37" s="8" t="s">
        <v>70</v>
      </c>
      <c r="B37" s="9"/>
      <c r="C37" s="18"/>
      <c r="D37" s="19">
        <f>D36/D6</f>
        <v>921.105555555556</v>
      </c>
      <c r="E37" s="14"/>
    </row>
    <row r="38" s="1" customFormat="1" ht="20" customHeight="1" spans="1:4">
      <c r="A38" s="22"/>
      <c r="B38" s="22"/>
      <c r="C38" s="22"/>
      <c r="D38" s="22"/>
    </row>
    <row r="39" s="1" customFormat="1" spans="1:4">
      <c r="A39" s="22"/>
      <c r="B39" s="22"/>
      <c r="C39" s="22"/>
      <c r="D39" s="22"/>
    </row>
    <row r="40" s="1" customFormat="1" spans="1:4">
      <c r="A40" s="23"/>
      <c r="B40" s="3"/>
      <c r="C40" s="4"/>
      <c r="D40" s="3"/>
    </row>
  </sheetData>
  <mergeCells count="9">
    <mergeCell ref="A1:E1"/>
    <mergeCell ref="A2:C2"/>
    <mergeCell ref="A3:A4"/>
    <mergeCell ref="B3:B4"/>
    <mergeCell ref="C3:C4"/>
    <mergeCell ref="C33:C34"/>
    <mergeCell ref="D3:D4"/>
    <mergeCell ref="E3:E4"/>
    <mergeCell ref="A38:D39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D32" sqref="D32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111</v>
      </c>
      <c r="B1" s="5"/>
      <c r="C1" s="5"/>
      <c r="D1" s="5"/>
      <c r="E1" s="5"/>
    </row>
    <row r="2" s="1" customFormat="1" ht="24" customHeight="1" spans="1:4">
      <c r="A2" s="6" t="s">
        <v>112</v>
      </c>
      <c r="B2" s="6"/>
      <c r="C2" s="4"/>
      <c r="D2" s="3"/>
    </row>
    <row r="3" s="1" customFormat="1" ht="20" customHeight="1" spans="1: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16</v>
      </c>
      <c r="B5" s="9">
        <v>1</v>
      </c>
      <c r="C5" s="9"/>
      <c r="D5" s="10"/>
      <c r="E5" s="11"/>
    </row>
    <row r="6" s="2" customFormat="1" ht="20" customHeight="1" spans="1:5">
      <c r="A6" s="12" t="s">
        <v>17</v>
      </c>
      <c r="B6" s="9">
        <v>2</v>
      </c>
      <c r="C6" s="9" t="s">
        <v>18</v>
      </c>
      <c r="D6" s="13">
        <v>923</v>
      </c>
      <c r="E6" s="14"/>
    </row>
    <row r="7" s="2" customFormat="1" ht="20" customHeight="1" spans="1:5">
      <c r="A7" s="12" t="s">
        <v>19</v>
      </c>
      <c r="B7" s="9">
        <v>3</v>
      </c>
      <c r="C7" s="9"/>
      <c r="D7" s="13"/>
      <c r="E7" s="14"/>
    </row>
    <row r="8" s="2" customFormat="1" ht="20" customHeight="1" spans="1:5">
      <c r="A8" s="12" t="s">
        <v>20</v>
      </c>
      <c r="B8" s="9">
        <v>4</v>
      </c>
      <c r="C8" s="13" t="s">
        <v>21</v>
      </c>
      <c r="D8" s="13">
        <v>1</v>
      </c>
      <c r="E8" s="14"/>
    </row>
    <row r="9" s="2" customFormat="1" ht="38" customHeight="1" spans="1:5">
      <c r="A9" s="12" t="s">
        <v>22</v>
      </c>
      <c r="B9" s="9">
        <v>5</v>
      </c>
      <c r="C9" s="13" t="s">
        <v>93</v>
      </c>
      <c r="D9" s="15"/>
      <c r="E9" s="16"/>
    </row>
    <row r="10" s="2" customFormat="1" ht="20" customHeight="1" spans="1:5">
      <c r="A10" s="8" t="s">
        <v>24</v>
      </c>
      <c r="B10" s="9"/>
      <c r="C10" s="17"/>
      <c r="D10" s="18">
        <f>D11+D12</f>
        <v>0</v>
      </c>
      <c r="E10" s="16"/>
    </row>
    <row r="11" s="2" customFormat="1" ht="51" customHeight="1" spans="1:5">
      <c r="A11" s="12" t="s">
        <v>25</v>
      </c>
      <c r="B11" s="9">
        <v>6</v>
      </c>
      <c r="C11" s="13" t="s">
        <v>26</v>
      </c>
      <c r="D11" s="13"/>
      <c r="E11" s="16"/>
    </row>
    <row r="12" s="2" customFormat="1" ht="38" customHeight="1" spans="1:5">
      <c r="A12" s="12" t="s">
        <v>27</v>
      </c>
      <c r="B12" s="9">
        <v>7</v>
      </c>
      <c r="C12" s="13" t="s">
        <v>28</v>
      </c>
      <c r="D12" s="13"/>
      <c r="E12" s="16"/>
    </row>
    <row r="13" s="2" customFormat="1" ht="20" customHeight="1" spans="1:5">
      <c r="A13" s="8" t="s">
        <v>29</v>
      </c>
      <c r="B13" s="9"/>
      <c r="C13" s="18"/>
      <c r="D13" s="17">
        <f>D14+D15+D16+D17+D18+D19</f>
        <v>292730</v>
      </c>
      <c r="E13" s="14"/>
    </row>
    <row r="14" s="2" customFormat="1" ht="55" customHeight="1" spans="1:5">
      <c r="A14" s="12" t="s">
        <v>30</v>
      </c>
      <c r="B14" s="9">
        <v>8</v>
      </c>
      <c r="C14" s="13" t="s">
        <v>94</v>
      </c>
      <c r="D14" s="13">
        <v>165000</v>
      </c>
      <c r="E14" s="14"/>
    </row>
    <row r="15" s="2" customFormat="1" ht="54" customHeight="1" spans="1:5">
      <c r="A15" s="12" t="s">
        <v>32</v>
      </c>
      <c r="B15" s="9">
        <v>9</v>
      </c>
      <c r="C15" s="13" t="s">
        <v>74</v>
      </c>
      <c r="D15" s="13">
        <v>37200</v>
      </c>
      <c r="E15" s="14"/>
    </row>
    <row r="16" s="2" customFormat="1" ht="38" customHeight="1" spans="1:5">
      <c r="A16" s="12" t="s">
        <v>34</v>
      </c>
      <c r="B16" s="9">
        <v>10</v>
      </c>
      <c r="C16" s="13" t="s">
        <v>95</v>
      </c>
      <c r="D16" s="13">
        <v>83597</v>
      </c>
      <c r="E16" s="14"/>
    </row>
    <row r="17" s="2" customFormat="1" ht="38" customHeight="1" spans="1:5">
      <c r="A17" s="12" t="s">
        <v>36</v>
      </c>
      <c r="B17" s="9">
        <v>11</v>
      </c>
      <c r="C17" s="13" t="s">
        <v>96</v>
      </c>
      <c r="D17" s="13">
        <v>5850</v>
      </c>
      <c r="E17" s="14"/>
    </row>
    <row r="18" s="2" customFormat="1" ht="38" customHeight="1" spans="1:5">
      <c r="A18" s="12" t="s">
        <v>38</v>
      </c>
      <c r="B18" s="9">
        <v>12</v>
      </c>
      <c r="C18" s="13" t="s">
        <v>39</v>
      </c>
      <c r="D18" s="13">
        <v>0</v>
      </c>
      <c r="E18" s="14"/>
    </row>
    <row r="19" s="2" customFormat="1" ht="38" customHeight="1" spans="1:5">
      <c r="A19" s="12" t="s">
        <v>40</v>
      </c>
      <c r="B19" s="9">
        <v>13</v>
      </c>
      <c r="C19" s="13" t="s">
        <v>97</v>
      </c>
      <c r="D19" s="13">
        <v>1083</v>
      </c>
      <c r="E19" s="14"/>
    </row>
    <row r="20" s="2" customFormat="1" ht="20" customHeight="1" spans="1:5">
      <c r="A20" s="8" t="s">
        <v>42</v>
      </c>
      <c r="B20" s="9"/>
      <c r="C20" s="17"/>
      <c r="D20" s="17">
        <f>D21+D22+D23+D24+D25+D26+D27</f>
        <v>79103</v>
      </c>
      <c r="E20" s="14"/>
    </row>
    <row r="21" s="2" customFormat="1" ht="38" customHeight="1" spans="1:5">
      <c r="A21" s="12" t="s">
        <v>43</v>
      </c>
      <c r="B21" s="9">
        <v>14</v>
      </c>
      <c r="C21" s="13" t="s">
        <v>113</v>
      </c>
      <c r="D21" s="13">
        <v>15999</v>
      </c>
      <c r="E21" s="14"/>
    </row>
    <row r="22" s="1" customFormat="1" ht="38" customHeight="1" spans="1:6">
      <c r="A22" s="12" t="s">
        <v>45</v>
      </c>
      <c r="B22" s="9">
        <v>15</v>
      </c>
      <c r="C22" s="13" t="s">
        <v>114</v>
      </c>
      <c r="D22" s="13">
        <v>284</v>
      </c>
      <c r="E22" s="14"/>
      <c r="F22" s="2"/>
    </row>
    <row r="23" s="1" customFormat="1" ht="38" customHeight="1" spans="1:6">
      <c r="A23" s="12" t="s">
        <v>47</v>
      </c>
      <c r="B23" s="9">
        <v>16</v>
      </c>
      <c r="C23" s="13" t="s">
        <v>48</v>
      </c>
      <c r="D23" s="13">
        <v>5600</v>
      </c>
      <c r="E23" s="14"/>
      <c r="F23" s="2"/>
    </row>
    <row r="24" s="1" customFormat="1" ht="38" customHeight="1" spans="1:6">
      <c r="A24" s="12" t="s">
        <v>49</v>
      </c>
      <c r="B24" s="9">
        <v>17</v>
      </c>
      <c r="C24" s="13" t="s">
        <v>115</v>
      </c>
      <c r="D24" s="13">
        <v>55380</v>
      </c>
      <c r="E24" s="14"/>
      <c r="F24" s="2"/>
    </row>
    <row r="25" s="1" customFormat="1" ht="38" customHeight="1" spans="1:6">
      <c r="A25" s="12" t="s">
        <v>51</v>
      </c>
      <c r="B25" s="9">
        <v>18</v>
      </c>
      <c r="C25" s="13"/>
      <c r="D25" s="13">
        <v>0</v>
      </c>
      <c r="E25" s="14"/>
      <c r="F25" s="2"/>
    </row>
    <row r="26" s="1" customFormat="1" ht="38" customHeight="1" spans="1:6">
      <c r="A26" s="12" t="s">
        <v>52</v>
      </c>
      <c r="B26" s="9">
        <v>19</v>
      </c>
      <c r="C26" s="13" t="s">
        <v>78</v>
      </c>
      <c r="D26" s="13">
        <v>1200</v>
      </c>
      <c r="E26" s="14"/>
      <c r="F26" s="2"/>
    </row>
    <row r="27" s="1" customFormat="1" ht="38" customHeight="1" spans="1:6">
      <c r="A27" s="12" t="s">
        <v>54</v>
      </c>
      <c r="B27" s="9">
        <v>20</v>
      </c>
      <c r="C27" s="13" t="s">
        <v>116</v>
      </c>
      <c r="D27" s="13">
        <v>640</v>
      </c>
      <c r="E27" s="14"/>
      <c r="F27" s="2"/>
    </row>
    <row r="28" s="2" customFormat="1" ht="20" customHeight="1" spans="1:5">
      <c r="A28" s="8" t="s">
        <v>56</v>
      </c>
      <c r="B28" s="9"/>
      <c r="C28" s="18"/>
      <c r="D28" s="17">
        <f>D29+D30</f>
        <v>25075</v>
      </c>
      <c r="E28" s="14"/>
    </row>
    <row r="29" s="1" customFormat="1" ht="38" customHeight="1" spans="1:6">
      <c r="A29" s="12" t="s">
        <v>57</v>
      </c>
      <c r="B29" s="9">
        <v>21</v>
      </c>
      <c r="C29" s="13" t="s">
        <v>117</v>
      </c>
      <c r="D29" s="13">
        <v>11230</v>
      </c>
      <c r="E29" s="14"/>
      <c r="F29" s="2"/>
    </row>
    <row r="30" s="1" customFormat="1" ht="38" customHeight="1" spans="1:6">
      <c r="A30" s="12" t="s">
        <v>59</v>
      </c>
      <c r="B30" s="9">
        <v>22</v>
      </c>
      <c r="C30" s="13" t="s">
        <v>118</v>
      </c>
      <c r="D30" s="13">
        <v>13845</v>
      </c>
      <c r="E30" s="14"/>
      <c r="F30" s="2"/>
    </row>
    <row r="31" s="1" customFormat="1" ht="20" customHeight="1" spans="1:6">
      <c r="A31" s="8" t="s">
        <v>61</v>
      </c>
      <c r="B31" s="18"/>
      <c r="C31" s="18" t="s">
        <v>62</v>
      </c>
      <c r="D31" s="19">
        <v>0</v>
      </c>
      <c r="E31" s="14"/>
      <c r="F31" s="2"/>
    </row>
    <row r="32" s="1" customFormat="1" ht="20" customHeight="1" spans="1:6">
      <c r="A32" s="8" t="s">
        <v>63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64</v>
      </c>
      <c r="B33" s="9">
        <v>23</v>
      </c>
      <c r="C33" s="20" t="s">
        <v>65</v>
      </c>
      <c r="D33" s="13"/>
      <c r="E33" s="14"/>
      <c r="F33" s="2"/>
    </row>
    <row r="34" s="1" customFormat="1" ht="38" customHeight="1" spans="1:6">
      <c r="A34" s="12" t="s">
        <v>66</v>
      </c>
      <c r="B34" s="9">
        <v>24</v>
      </c>
      <c r="C34" s="21"/>
      <c r="D34" s="13"/>
      <c r="E34" s="14"/>
      <c r="F34" s="2"/>
    </row>
    <row r="35" s="1" customFormat="1" ht="61" customHeight="1" spans="1:6">
      <c r="A35" s="8" t="s">
        <v>67</v>
      </c>
      <c r="B35" s="18"/>
      <c r="C35" s="13" t="s">
        <v>68</v>
      </c>
      <c r="D35" s="19">
        <f>D31*0.25*0.2</f>
        <v>0</v>
      </c>
      <c r="E35" s="14"/>
      <c r="F35" s="2"/>
    </row>
    <row r="36" s="2" customFormat="1" ht="20" customHeight="1" spans="1:5">
      <c r="A36" s="8" t="s">
        <v>69</v>
      </c>
      <c r="B36" s="9"/>
      <c r="C36" s="13"/>
      <c r="D36" s="19">
        <f>D35+D32+D28+D20+D13+D10</f>
        <v>396908</v>
      </c>
      <c r="E36" s="14"/>
    </row>
    <row r="37" s="2" customFormat="1" ht="26" customHeight="1" spans="1:5">
      <c r="A37" s="8" t="s">
        <v>70</v>
      </c>
      <c r="B37" s="9"/>
      <c r="C37" s="18"/>
      <c r="D37" s="19">
        <f>D36/D6</f>
        <v>430.019501625135</v>
      </c>
      <c r="E37" s="14"/>
    </row>
    <row r="38" s="1" customFormat="1" ht="20" customHeight="1" spans="1:4">
      <c r="A38" s="22"/>
      <c r="B38" s="22"/>
      <c r="C38" s="22"/>
      <c r="D38" s="22"/>
    </row>
    <row r="39" s="1" customFormat="1" spans="1:4">
      <c r="A39" s="22"/>
      <c r="B39" s="22"/>
      <c r="C39" s="22"/>
      <c r="D39" s="22"/>
    </row>
    <row r="40" s="1" customFormat="1" spans="1:4">
      <c r="A40" s="23"/>
      <c r="B40" s="3"/>
      <c r="C40" s="4"/>
      <c r="D40" s="3"/>
    </row>
  </sheetData>
  <mergeCells count="9">
    <mergeCell ref="A1:E1"/>
    <mergeCell ref="A2:C2"/>
    <mergeCell ref="A3:A4"/>
    <mergeCell ref="B3:B4"/>
    <mergeCell ref="C3:C4"/>
    <mergeCell ref="C33:C34"/>
    <mergeCell ref="D3:D4"/>
    <mergeCell ref="E3:E4"/>
    <mergeCell ref="A38:D39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D32" sqref="D32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119</v>
      </c>
      <c r="B1" s="5"/>
      <c r="C1" s="5"/>
      <c r="D1" s="5"/>
      <c r="E1" s="5"/>
    </row>
    <row r="2" s="1" customFormat="1" ht="24" customHeight="1" spans="1:4">
      <c r="A2" s="6" t="s">
        <v>120</v>
      </c>
      <c r="B2" s="6"/>
      <c r="C2" s="4"/>
      <c r="D2" s="3"/>
    </row>
    <row r="3" s="1" customFormat="1" ht="20" customHeight="1" spans="1: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16</v>
      </c>
      <c r="B5" s="9">
        <v>1</v>
      </c>
      <c r="C5" s="9"/>
      <c r="D5" s="10"/>
      <c r="E5" s="11"/>
    </row>
    <row r="6" s="2" customFormat="1" ht="20" customHeight="1" spans="1:5">
      <c r="A6" s="12" t="s">
        <v>17</v>
      </c>
      <c r="B6" s="9">
        <v>2</v>
      </c>
      <c r="C6" s="9" t="s">
        <v>18</v>
      </c>
      <c r="D6" s="13">
        <v>555</v>
      </c>
      <c r="E6" s="14"/>
    </row>
    <row r="7" s="2" customFormat="1" ht="20" customHeight="1" spans="1:5">
      <c r="A7" s="12" t="s">
        <v>19</v>
      </c>
      <c r="B7" s="9">
        <v>3</v>
      </c>
      <c r="C7" s="9"/>
      <c r="D7" s="13"/>
      <c r="E7" s="14"/>
    </row>
    <row r="8" s="2" customFormat="1" ht="20" customHeight="1" spans="1:5">
      <c r="A8" s="12" t="s">
        <v>20</v>
      </c>
      <c r="B8" s="9">
        <v>4</v>
      </c>
      <c r="C8" s="13" t="s">
        <v>21</v>
      </c>
      <c r="D8" s="13">
        <v>1</v>
      </c>
      <c r="E8" s="14"/>
    </row>
    <row r="9" s="2" customFormat="1" ht="38" customHeight="1" spans="1:5">
      <c r="A9" s="12" t="s">
        <v>22</v>
      </c>
      <c r="B9" s="9">
        <v>5</v>
      </c>
      <c r="C9" s="13" t="s">
        <v>93</v>
      </c>
      <c r="D9" s="15"/>
      <c r="E9" s="16"/>
    </row>
    <row r="10" s="2" customFormat="1" ht="20" customHeight="1" spans="1:5">
      <c r="A10" s="8" t="s">
        <v>24</v>
      </c>
      <c r="B10" s="9"/>
      <c r="C10" s="17"/>
      <c r="D10" s="18">
        <f>D11+D12</f>
        <v>0</v>
      </c>
      <c r="E10" s="16"/>
    </row>
    <row r="11" s="2" customFormat="1" ht="51" customHeight="1" spans="1:5">
      <c r="A11" s="12" t="s">
        <v>25</v>
      </c>
      <c r="B11" s="9">
        <v>6</v>
      </c>
      <c r="C11" s="13" t="s">
        <v>26</v>
      </c>
      <c r="D11" s="13"/>
      <c r="E11" s="16"/>
    </row>
    <row r="12" s="2" customFormat="1" ht="38" customHeight="1" spans="1:5">
      <c r="A12" s="12" t="s">
        <v>27</v>
      </c>
      <c r="B12" s="9">
        <v>7</v>
      </c>
      <c r="C12" s="13" t="s">
        <v>28</v>
      </c>
      <c r="D12" s="13"/>
      <c r="E12" s="16"/>
    </row>
    <row r="13" s="2" customFormat="1" ht="20" customHeight="1" spans="1:5">
      <c r="A13" s="8" t="s">
        <v>29</v>
      </c>
      <c r="B13" s="9"/>
      <c r="C13" s="18"/>
      <c r="D13" s="17">
        <f>D14+D15+D16+D17+D18+D19</f>
        <v>292730</v>
      </c>
      <c r="E13" s="14"/>
    </row>
    <row r="14" s="2" customFormat="1" ht="55" customHeight="1" spans="1:5">
      <c r="A14" s="12" t="s">
        <v>30</v>
      </c>
      <c r="B14" s="9">
        <v>8</v>
      </c>
      <c r="C14" s="13" t="s">
        <v>94</v>
      </c>
      <c r="D14" s="13">
        <v>165000</v>
      </c>
      <c r="E14" s="14"/>
    </row>
    <row r="15" s="2" customFormat="1" ht="54" customHeight="1" spans="1:5">
      <c r="A15" s="12" t="s">
        <v>32</v>
      </c>
      <c r="B15" s="9">
        <v>9</v>
      </c>
      <c r="C15" s="13" t="s">
        <v>74</v>
      </c>
      <c r="D15" s="13">
        <v>37200</v>
      </c>
      <c r="E15" s="14"/>
    </row>
    <row r="16" s="2" customFormat="1" ht="38" customHeight="1" spans="1:5">
      <c r="A16" s="12" t="s">
        <v>34</v>
      </c>
      <c r="B16" s="9">
        <v>10</v>
      </c>
      <c r="C16" s="13" t="s">
        <v>95</v>
      </c>
      <c r="D16" s="13">
        <v>83597</v>
      </c>
      <c r="E16" s="14"/>
    </row>
    <row r="17" s="2" customFormat="1" ht="38" customHeight="1" spans="1:5">
      <c r="A17" s="12" t="s">
        <v>36</v>
      </c>
      <c r="B17" s="9">
        <v>11</v>
      </c>
      <c r="C17" s="13" t="s">
        <v>96</v>
      </c>
      <c r="D17" s="13">
        <v>5850</v>
      </c>
      <c r="E17" s="14"/>
    </row>
    <row r="18" s="2" customFormat="1" ht="38" customHeight="1" spans="1:5">
      <c r="A18" s="12" t="s">
        <v>38</v>
      </c>
      <c r="B18" s="9">
        <v>12</v>
      </c>
      <c r="C18" s="13" t="s">
        <v>39</v>
      </c>
      <c r="D18" s="13">
        <v>0</v>
      </c>
      <c r="E18" s="14"/>
    </row>
    <row r="19" s="2" customFormat="1" ht="38" customHeight="1" spans="1:5">
      <c r="A19" s="12" t="s">
        <v>40</v>
      </c>
      <c r="B19" s="9">
        <v>13</v>
      </c>
      <c r="C19" s="13" t="s">
        <v>97</v>
      </c>
      <c r="D19" s="13">
        <v>1083</v>
      </c>
      <c r="E19" s="14"/>
    </row>
    <row r="20" s="2" customFormat="1" ht="20" customHeight="1" spans="1:5">
      <c r="A20" s="8" t="s">
        <v>42</v>
      </c>
      <c r="B20" s="9"/>
      <c r="C20" s="17"/>
      <c r="D20" s="17">
        <f>D21+D22+D23+D24+D25+D26+D27</f>
        <v>50380</v>
      </c>
      <c r="E20" s="14"/>
    </row>
    <row r="21" s="2" customFormat="1" ht="38" customHeight="1" spans="1:5">
      <c r="A21" s="12" t="s">
        <v>43</v>
      </c>
      <c r="B21" s="9">
        <v>14</v>
      </c>
      <c r="C21" s="13" t="s">
        <v>121</v>
      </c>
      <c r="D21" s="13">
        <v>9620</v>
      </c>
      <c r="E21" s="14"/>
    </row>
    <row r="22" s="1" customFormat="1" ht="38" customHeight="1" spans="1:6">
      <c r="A22" s="12" t="s">
        <v>45</v>
      </c>
      <c r="B22" s="9">
        <v>15</v>
      </c>
      <c r="C22" s="13" t="s">
        <v>122</v>
      </c>
      <c r="D22" s="13">
        <v>212</v>
      </c>
      <c r="E22" s="14"/>
      <c r="F22" s="2"/>
    </row>
    <row r="23" s="1" customFormat="1" ht="38" customHeight="1" spans="1:6">
      <c r="A23" s="12" t="s">
        <v>47</v>
      </c>
      <c r="B23" s="9">
        <v>16</v>
      </c>
      <c r="C23" s="13" t="s">
        <v>48</v>
      </c>
      <c r="D23" s="13">
        <v>5600</v>
      </c>
      <c r="E23" s="14"/>
      <c r="F23" s="2"/>
    </row>
    <row r="24" s="1" customFormat="1" ht="38" customHeight="1" spans="1:6">
      <c r="A24" s="12" t="s">
        <v>49</v>
      </c>
      <c r="B24" s="9">
        <v>17</v>
      </c>
      <c r="C24" s="13" t="s">
        <v>123</v>
      </c>
      <c r="D24" s="13">
        <v>33300</v>
      </c>
      <c r="E24" s="14"/>
      <c r="F24" s="2"/>
    </row>
    <row r="25" s="1" customFormat="1" ht="38" customHeight="1" spans="1:6">
      <c r="A25" s="12" t="s">
        <v>51</v>
      </c>
      <c r="B25" s="9">
        <v>18</v>
      </c>
      <c r="C25" s="13"/>
      <c r="D25" s="13">
        <v>0</v>
      </c>
      <c r="E25" s="14"/>
      <c r="F25" s="2"/>
    </row>
    <row r="26" s="1" customFormat="1" ht="38" customHeight="1" spans="1:6">
      <c r="A26" s="12" t="s">
        <v>52</v>
      </c>
      <c r="B26" s="9">
        <v>19</v>
      </c>
      <c r="C26" s="13" t="s">
        <v>78</v>
      </c>
      <c r="D26" s="13">
        <v>1200</v>
      </c>
      <c r="E26" s="14"/>
      <c r="F26" s="2"/>
    </row>
    <row r="27" s="1" customFormat="1" ht="38" customHeight="1" spans="1:6">
      <c r="A27" s="12" t="s">
        <v>54</v>
      </c>
      <c r="B27" s="9">
        <v>20</v>
      </c>
      <c r="C27" s="13" t="s">
        <v>124</v>
      </c>
      <c r="D27" s="13">
        <v>448</v>
      </c>
      <c r="E27" s="14"/>
      <c r="F27" s="2"/>
    </row>
    <row r="28" s="2" customFormat="1" ht="20" customHeight="1" spans="1:5">
      <c r="A28" s="8" t="s">
        <v>56</v>
      </c>
      <c r="B28" s="9"/>
      <c r="C28" s="18"/>
      <c r="D28" s="17">
        <f>D29+D30</f>
        <v>15875</v>
      </c>
      <c r="E28" s="14"/>
    </row>
    <row r="29" s="1" customFormat="1" ht="38" customHeight="1" spans="1:6">
      <c r="A29" s="12" t="s">
        <v>57</v>
      </c>
      <c r="B29" s="9">
        <v>21</v>
      </c>
      <c r="C29" s="13" t="s">
        <v>125</v>
      </c>
      <c r="D29" s="13">
        <v>7550</v>
      </c>
      <c r="E29" s="14"/>
      <c r="F29" s="2"/>
    </row>
    <row r="30" s="1" customFormat="1" ht="38" customHeight="1" spans="1:6">
      <c r="A30" s="12" t="s">
        <v>59</v>
      </c>
      <c r="B30" s="9">
        <v>22</v>
      </c>
      <c r="C30" s="13" t="s">
        <v>126</v>
      </c>
      <c r="D30" s="13">
        <v>8325</v>
      </c>
      <c r="E30" s="14"/>
      <c r="F30" s="2"/>
    </row>
    <row r="31" s="1" customFormat="1" ht="20" customHeight="1" spans="1:6">
      <c r="A31" s="8" t="s">
        <v>61</v>
      </c>
      <c r="B31" s="18"/>
      <c r="C31" s="18" t="s">
        <v>62</v>
      </c>
      <c r="D31" s="19">
        <v>0</v>
      </c>
      <c r="E31" s="14"/>
      <c r="F31" s="2"/>
    </row>
    <row r="32" s="1" customFormat="1" ht="20" customHeight="1" spans="1:6">
      <c r="A32" s="8" t="s">
        <v>63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64</v>
      </c>
      <c r="B33" s="9">
        <v>23</v>
      </c>
      <c r="C33" s="20" t="s">
        <v>65</v>
      </c>
      <c r="D33" s="13"/>
      <c r="E33" s="14"/>
      <c r="F33" s="2"/>
    </row>
    <row r="34" s="1" customFormat="1" ht="38" customHeight="1" spans="1:6">
      <c r="A34" s="12" t="s">
        <v>66</v>
      </c>
      <c r="B34" s="9">
        <v>24</v>
      </c>
      <c r="C34" s="21"/>
      <c r="D34" s="13"/>
      <c r="E34" s="14"/>
      <c r="F34" s="2"/>
    </row>
    <row r="35" s="1" customFormat="1" ht="61" customHeight="1" spans="1:6">
      <c r="A35" s="8" t="s">
        <v>67</v>
      </c>
      <c r="B35" s="18"/>
      <c r="C35" s="13" t="s">
        <v>68</v>
      </c>
      <c r="D35" s="19">
        <f>D31*0.25*0.2</f>
        <v>0</v>
      </c>
      <c r="E35" s="14"/>
      <c r="F35" s="2"/>
    </row>
    <row r="36" s="2" customFormat="1" ht="20" customHeight="1" spans="1:5">
      <c r="A36" s="8" t="s">
        <v>69</v>
      </c>
      <c r="B36" s="9"/>
      <c r="C36" s="13"/>
      <c r="D36" s="19">
        <f>D35+D32+D28+D20+D13+D10</f>
        <v>358985</v>
      </c>
      <c r="E36" s="14"/>
    </row>
    <row r="37" s="2" customFormat="1" ht="26" customHeight="1" spans="1:5">
      <c r="A37" s="8" t="s">
        <v>70</v>
      </c>
      <c r="B37" s="9"/>
      <c r="C37" s="18"/>
      <c r="D37" s="19">
        <f>D36/D6</f>
        <v>646.81981981982</v>
      </c>
      <c r="E37" s="14"/>
    </row>
    <row r="38" s="1" customFormat="1" ht="20" customHeight="1" spans="1:4">
      <c r="A38" s="22"/>
      <c r="B38" s="22"/>
      <c r="C38" s="22"/>
      <c r="D38" s="22"/>
    </row>
    <row r="39" s="1" customFormat="1" spans="1:4">
      <c r="A39" s="22"/>
      <c r="B39" s="22"/>
      <c r="C39" s="22"/>
      <c r="D39" s="22"/>
    </row>
    <row r="40" s="1" customFormat="1" spans="1:4">
      <c r="A40" s="23"/>
      <c r="B40" s="3"/>
      <c r="C40" s="4"/>
      <c r="D40" s="3"/>
    </row>
  </sheetData>
  <mergeCells count="9">
    <mergeCell ref="A1:E1"/>
    <mergeCell ref="A2:C2"/>
    <mergeCell ref="A3:A4"/>
    <mergeCell ref="B3:B4"/>
    <mergeCell ref="C3:C4"/>
    <mergeCell ref="C33:C34"/>
    <mergeCell ref="D3:D4"/>
    <mergeCell ref="E3:E4"/>
    <mergeCell ref="A38:D39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D32" sqref="D32"/>
    </sheetView>
  </sheetViews>
  <sheetFormatPr defaultColWidth="10" defaultRowHeight="15.6" outlineLevelCol="5"/>
  <cols>
    <col min="1" max="1" width="25.2314814814815" style="1" customWidth="1"/>
    <col min="2" max="2" width="6.11111111111111" style="3" customWidth="1"/>
    <col min="3" max="3" width="40.6296296296296" style="4" customWidth="1"/>
    <col min="4" max="4" width="14.0092592592593" style="3" customWidth="1"/>
    <col min="5" max="5" width="11.3611111111111" style="1" hidden="1" customWidth="1"/>
    <col min="6" max="6" width="17.3611111111111" style="1" customWidth="1"/>
    <col min="7" max="16384" width="10" style="1"/>
  </cols>
  <sheetData>
    <row r="1" s="1" customFormat="1" ht="25.5" customHeight="1" spans="1:5">
      <c r="A1" s="5" t="s">
        <v>127</v>
      </c>
      <c r="B1" s="5"/>
      <c r="C1" s="5"/>
      <c r="D1" s="5"/>
      <c r="E1" s="5"/>
    </row>
    <row r="2" s="1" customFormat="1" ht="24" customHeight="1" spans="1:4">
      <c r="A2" s="6" t="s">
        <v>128</v>
      </c>
      <c r="B2" s="6"/>
      <c r="C2" s="4"/>
      <c r="D2" s="3"/>
    </row>
    <row r="3" s="1" customFormat="1" ht="20" customHeight="1" spans="1: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</row>
    <row r="4" s="1" customFormat="1" ht="20" customHeight="1" spans="1:5">
      <c r="A4" s="7"/>
      <c r="B4" s="7"/>
      <c r="C4" s="7"/>
      <c r="D4" s="7"/>
      <c r="E4" s="7"/>
    </row>
    <row r="5" s="1" customFormat="1" ht="20" customHeight="1" spans="1:5">
      <c r="A5" s="8" t="s">
        <v>16</v>
      </c>
      <c r="B5" s="9">
        <v>1</v>
      </c>
      <c r="C5" s="9"/>
      <c r="D5" s="10"/>
      <c r="E5" s="11"/>
    </row>
    <row r="6" s="2" customFormat="1" ht="20" customHeight="1" spans="1:5">
      <c r="A6" s="12" t="s">
        <v>17</v>
      </c>
      <c r="B6" s="9">
        <v>2</v>
      </c>
      <c r="C6" s="9" t="s">
        <v>18</v>
      </c>
      <c r="D6" s="13">
        <v>385</v>
      </c>
      <c r="E6" s="14"/>
    </row>
    <row r="7" s="2" customFormat="1" ht="20" customHeight="1" spans="1:5">
      <c r="A7" s="12" t="s">
        <v>19</v>
      </c>
      <c r="B7" s="9">
        <v>3</v>
      </c>
      <c r="C7" s="9"/>
      <c r="D7" s="13"/>
      <c r="E7" s="14"/>
    </row>
    <row r="8" s="2" customFormat="1" ht="20" customHeight="1" spans="1:5">
      <c r="A8" s="12" t="s">
        <v>20</v>
      </c>
      <c r="B8" s="9">
        <v>4</v>
      </c>
      <c r="C8" s="13" t="s">
        <v>21</v>
      </c>
      <c r="D8" s="13">
        <v>1</v>
      </c>
      <c r="E8" s="14"/>
    </row>
    <row r="9" s="2" customFormat="1" ht="38" customHeight="1" spans="1:5">
      <c r="A9" s="12" t="s">
        <v>22</v>
      </c>
      <c r="B9" s="9">
        <v>5</v>
      </c>
      <c r="C9" s="13" t="s">
        <v>23</v>
      </c>
      <c r="D9" s="15"/>
      <c r="E9" s="16"/>
    </row>
    <row r="10" s="2" customFormat="1" ht="20" customHeight="1" spans="1:5">
      <c r="A10" s="8" t="s">
        <v>24</v>
      </c>
      <c r="B10" s="9"/>
      <c r="C10" s="17"/>
      <c r="D10" s="18">
        <f>D11+D12</f>
        <v>0</v>
      </c>
      <c r="E10" s="16"/>
    </row>
    <row r="11" s="2" customFormat="1" ht="51" customHeight="1" spans="1:5">
      <c r="A11" s="12" t="s">
        <v>25</v>
      </c>
      <c r="B11" s="9">
        <v>6</v>
      </c>
      <c r="C11" s="13" t="s">
        <v>129</v>
      </c>
      <c r="D11" s="13"/>
      <c r="E11" s="16"/>
    </row>
    <row r="12" s="2" customFormat="1" ht="38" customHeight="1" spans="1:5">
      <c r="A12" s="12" t="s">
        <v>27</v>
      </c>
      <c r="B12" s="9">
        <v>7</v>
      </c>
      <c r="C12" s="13" t="s">
        <v>28</v>
      </c>
      <c r="D12" s="13"/>
      <c r="E12" s="16"/>
    </row>
    <row r="13" s="2" customFormat="1" ht="20" customHeight="1" spans="1:5">
      <c r="A13" s="8" t="s">
        <v>29</v>
      </c>
      <c r="B13" s="9"/>
      <c r="C13" s="18"/>
      <c r="D13" s="17">
        <f>D14+D15+D16+D17+D18+D19</f>
        <v>151947</v>
      </c>
      <c r="E13" s="14"/>
    </row>
    <row r="14" s="2" customFormat="1" ht="55" customHeight="1" spans="1:5">
      <c r="A14" s="12" t="s">
        <v>30</v>
      </c>
      <c r="B14" s="9">
        <v>8</v>
      </c>
      <c r="C14" s="13" t="s">
        <v>73</v>
      </c>
      <c r="D14" s="13">
        <v>66000</v>
      </c>
      <c r="E14" s="14"/>
    </row>
    <row r="15" s="2" customFormat="1" ht="54" customHeight="1" spans="1:5">
      <c r="A15" s="12" t="s">
        <v>32</v>
      </c>
      <c r="B15" s="9">
        <v>9</v>
      </c>
      <c r="C15" s="13" t="s">
        <v>74</v>
      </c>
      <c r="D15" s="13">
        <v>37200</v>
      </c>
      <c r="E15" s="14"/>
    </row>
    <row r="16" s="2" customFormat="1" ht="38" customHeight="1" spans="1:5">
      <c r="A16" s="12" t="s">
        <v>34</v>
      </c>
      <c r="B16" s="9">
        <v>10</v>
      </c>
      <c r="C16" s="13" t="s">
        <v>35</v>
      </c>
      <c r="D16" s="13">
        <v>45014</v>
      </c>
      <c r="E16" s="14"/>
    </row>
    <row r="17" s="2" customFormat="1" ht="38" customHeight="1" spans="1:5">
      <c r="A17" s="12" t="s">
        <v>36</v>
      </c>
      <c r="B17" s="9">
        <v>11</v>
      </c>
      <c r="C17" s="13" t="s">
        <v>37</v>
      </c>
      <c r="D17" s="13">
        <v>3150</v>
      </c>
      <c r="E17" s="14"/>
    </row>
    <row r="18" s="2" customFormat="1" ht="38" customHeight="1" spans="1:5">
      <c r="A18" s="12" t="s">
        <v>38</v>
      </c>
      <c r="B18" s="9">
        <v>12</v>
      </c>
      <c r="C18" s="13" t="s">
        <v>39</v>
      </c>
      <c r="D18" s="13">
        <v>0</v>
      </c>
      <c r="E18" s="14"/>
    </row>
    <row r="19" s="2" customFormat="1" ht="38" customHeight="1" spans="1:5">
      <c r="A19" s="12" t="s">
        <v>40</v>
      </c>
      <c r="B19" s="9">
        <v>13</v>
      </c>
      <c r="C19" s="13" t="s">
        <v>41</v>
      </c>
      <c r="D19" s="13">
        <v>583</v>
      </c>
      <c r="E19" s="14"/>
    </row>
    <row r="20" s="2" customFormat="1" ht="20" customHeight="1" spans="1:5">
      <c r="A20" s="8" t="s">
        <v>42</v>
      </c>
      <c r="B20" s="9"/>
      <c r="C20" s="17"/>
      <c r="D20" s="17">
        <f>D21+D22+D23+D24+D25+D26+D27</f>
        <v>37377</v>
      </c>
      <c r="E20" s="14"/>
    </row>
    <row r="21" s="2" customFormat="1" ht="38" customHeight="1" spans="1:5">
      <c r="A21" s="12" t="s">
        <v>43</v>
      </c>
      <c r="B21" s="9">
        <v>14</v>
      </c>
      <c r="C21" s="13" t="s">
        <v>130</v>
      </c>
      <c r="D21" s="13">
        <v>6673</v>
      </c>
      <c r="E21" s="14"/>
    </row>
    <row r="22" s="1" customFormat="1" ht="38" customHeight="1" spans="1:6">
      <c r="A22" s="12" t="s">
        <v>45</v>
      </c>
      <c r="B22" s="9">
        <v>15</v>
      </c>
      <c r="C22" s="13" t="s">
        <v>131</v>
      </c>
      <c r="D22" s="13">
        <v>180</v>
      </c>
      <c r="E22" s="14"/>
      <c r="F22" s="2"/>
    </row>
    <row r="23" s="1" customFormat="1" ht="38" customHeight="1" spans="1:6">
      <c r="A23" s="12" t="s">
        <v>47</v>
      </c>
      <c r="B23" s="9">
        <v>16</v>
      </c>
      <c r="C23" s="13" t="s">
        <v>48</v>
      </c>
      <c r="D23" s="13">
        <v>5600</v>
      </c>
      <c r="E23" s="14"/>
      <c r="F23" s="2"/>
    </row>
    <row r="24" s="1" customFormat="1" ht="38" customHeight="1" spans="1:6">
      <c r="A24" s="12" t="s">
        <v>49</v>
      </c>
      <c r="B24" s="9">
        <v>17</v>
      </c>
      <c r="C24" s="13" t="s">
        <v>132</v>
      </c>
      <c r="D24" s="13">
        <v>23100</v>
      </c>
      <c r="E24" s="14"/>
      <c r="F24" s="2"/>
    </row>
    <row r="25" s="1" customFormat="1" ht="38" customHeight="1" spans="1:6">
      <c r="A25" s="12" t="s">
        <v>51</v>
      </c>
      <c r="B25" s="9">
        <v>18</v>
      </c>
      <c r="C25" s="13"/>
      <c r="D25" s="13">
        <v>0</v>
      </c>
      <c r="E25" s="14"/>
      <c r="F25" s="2"/>
    </row>
    <row r="26" s="1" customFormat="1" ht="38" customHeight="1" spans="1:6">
      <c r="A26" s="12" t="s">
        <v>52</v>
      </c>
      <c r="B26" s="9">
        <v>19</v>
      </c>
      <c r="C26" s="13" t="s">
        <v>78</v>
      </c>
      <c r="D26" s="13">
        <v>1200</v>
      </c>
      <c r="E26" s="14"/>
      <c r="F26" s="2"/>
    </row>
    <row r="27" s="1" customFormat="1" ht="38" customHeight="1" spans="1:6">
      <c r="A27" s="12" t="s">
        <v>54</v>
      </c>
      <c r="B27" s="9">
        <v>20</v>
      </c>
      <c r="C27" s="13" t="s">
        <v>133</v>
      </c>
      <c r="D27" s="13">
        <v>624</v>
      </c>
      <c r="E27" s="14"/>
      <c r="F27" s="2"/>
    </row>
    <row r="28" s="2" customFormat="1" ht="20" customHeight="1" spans="1:5">
      <c r="A28" s="8" t="s">
        <v>56</v>
      </c>
      <c r="B28" s="9"/>
      <c r="C28" s="18"/>
      <c r="D28" s="17">
        <f>D29+D30</f>
        <v>11625</v>
      </c>
      <c r="E28" s="14"/>
    </row>
    <row r="29" s="1" customFormat="1" ht="38" customHeight="1" spans="1:6">
      <c r="A29" s="12" t="s">
        <v>57</v>
      </c>
      <c r="B29" s="9">
        <v>21</v>
      </c>
      <c r="C29" s="13" t="s">
        <v>134</v>
      </c>
      <c r="D29" s="13">
        <v>5850</v>
      </c>
      <c r="E29" s="14"/>
      <c r="F29" s="2"/>
    </row>
    <row r="30" s="1" customFormat="1" ht="38" customHeight="1" spans="1:6">
      <c r="A30" s="12" t="s">
        <v>59</v>
      </c>
      <c r="B30" s="9">
        <v>22</v>
      </c>
      <c r="C30" s="13" t="s">
        <v>135</v>
      </c>
      <c r="D30" s="13">
        <v>5775</v>
      </c>
      <c r="E30" s="14"/>
      <c r="F30" s="2"/>
    </row>
    <row r="31" s="1" customFormat="1" ht="20" customHeight="1" spans="1:6">
      <c r="A31" s="8" t="s">
        <v>61</v>
      </c>
      <c r="B31" s="18"/>
      <c r="C31" s="18" t="s">
        <v>62</v>
      </c>
      <c r="D31" s="19">
        <v>0</v>
      </c>
      <c r="E31" s="14"/>
      <c r="F31" s="2"/>
    </row>
    <row r="32" s="1" customFormat="1" ht="20" customHeight="1" spans="1:6">
      <c r="A32" s="8" t="s">
        <v>63</v>
      </c>
      <c r="B32" s="9"/>
      <c r="C32" s="9"/>
      <c r="D32" s="17">
        <f>D33+D34</f>
        <v>0</v>
      </c>
      <c r="E32" s="14"/>
      <c r="F32" s="2"/>
    </row>
    <row r="33" s="1" customFormat="1" ht="38" customHeight="1" spans="1:6">
      <c r="A33" s="12" t="s">
        <v>64</v>
      </c>
      <c r="B33" s="9">
        <v>23</v>
      </c>
      <c r="C33" s="20" t="s">
        <v>65</v>
      </c>
      <c r="D33" s="13"/>
      <c r="E33" s="14"/>
      <c r="F33" s="2"/>
    </row>
    <row r="34" s="1" customFormat="1" ht="38" customHeight="1" spans="1:6">
      <c r="A34" s="12" t="s">
        <v>66</v>
      </c>
      <c r="B34" s="9">
        <v>24</v>
      </c>
      <c r="C34" s="21"/>
      <c r="D34" s="13"/>
      <c r="E34" s="14"/>
      <c r="F34" s="2"/>
    </row>
    <row r="35" s="1" customFormat="1" ht="61" customHeight="1" spans="1:6">
      <c r="A35" s="8" t="s">
        <v>67</v>
      </c>
      <c r="B35" s="18"/>
      <c r="C35" s="13" t="s">
        <v>68</v>
      </c>
      <c r="D35" s="19">
        <f>D31*0.25*0.2</f>
        <v>0</v>
      </c>
      <c r="E35" s="14"/>
      <c r="F35" s="2"/>
    </row>
    <row r="36" s="2" customFormat="1" ht="20" customHeight="1" spans="1:5">
      <c r="A36" s="8" t="s">
        <v>69</v>
      </c>
      <c r="B36" s="9"/>
      <c r="C36" s="13"/>
      <c r="D36" s="19">
        <f>D35+D32+D28+D20+D13+D10</f>
        <v>200949</v>
      </c>
      <c r="E36" s="14"/>
    </row>
    <row r="37" s="2" customFormat="1" ht="26" customHeight="1" spans="1:5">
      <c r="A37" s="8" t="s">
        <v>70</v>
      </c>
      <c r="B37" s="9"/>
      <c r="C37" s="18"/>
      <c r="D37" s="19">
        <f>D36/D6</f>
        <v>521.945454545455</v>
      </c>
      <c r="E37" s="14"/>
    </row>
    <row r="38" s="1" customFormat="1" ht="20" customHeight="1" spans="1:4">
      <c r="A38" s="22"/>
      <c r="B38" s="22"/>
      <c r="C38" s="22"/>
      <c r="D38" s="22"/>
    </row>
    <row r="39" s="1" customFormat="1" spans="1:4">
      <c r="A39" s="22"/>
      <c r="B39" s="22"/>
      <c r="C39" s="22"/>
      <c r="D39" s="22"/>
    </row>
    <row r="40" s="1" customFormat="1" spans="1:4">
      <c r="A40" s="23"/>
      <c r="B40" s="3"/>
      <c r="C40" s="4"/>
      <c r="D40" s="3"/>
    </row>
  </sheetData>
  <mergeCells count="9">
    <mergeCell ref="A1:E1"/>
    <mergeCell ref="A2:C2"/>
    <mergeCell ref="A3:A4"/>
    <mergeCell ref="B3:B4"/>
    <mergeCell ref="C3:C4"/>
    <mergeCell ref="C33:C34"/>
    <mergeCell ref="D3:D4"/>
    <mergeCell ref="E3:E4"/>
    <mergeCell ref="A38:D3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汇总</vt:lpstr>
      <vt:lpstr>1金沙绿景苑小区</vt:lpstr>
      <vt:lpstr>2银河小区</vt:lpstr>
      <vt:lpstr>3阳光小区</vt:lpstr>
      <vt:lpstr>4蝴蝶泉小区</vt:lpstr>
      <vt:lpstr>5印象</vt:lpstr>
      <vt:lpstr>6新楼兰小区</vt:lpstr>
      <vt:lpstr>7太阳岛小区</vt:lpstr>
      <vt:lpstr>8田园小区</vt:lpstr>
      <vt:lpstr>9长信花园小区</vt:lpstr>
      <vt:lpstr>10迎春小区</vt:lpstr>
      <vt:lpstr>11富丽阳光城小区</vt:lpstr>
      <vt:lpstr>12一号小区</vt:lpstr>
      <vt:lpstr>13二号小区</vt:lpstr>
      <vt:lpstr>14信合花苑</vt:lpstr>
      <vt:lpstr>15台台尔小区</vt:lpstr>
      <vt:lpstr>16中和名居</vt:lpstr>
      <vt:lpstr>17龙泉花园小区</vt:lpstr>
      <vt:lpstr>18财苑小区</vt:lpstr>
      <vt:lpstr>19西周小区</vt:lpstr>
      <vt:lpstr>20唐韵C区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Amireux*</cp:lastModifiedBy>
  <dcterms:created xsi:type="dcterms:W3CDTF">2023-05-04T04:02:00Z</dcterms:created>
  <dcterms:modified xsi:type="dcterms:W3CDTF">2023-06-07T03:28:29Z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51BFD4D0FD6E498FB6B2067A16C62BFD_13</vt:lpwstr>
  </property>
  <property fmtid="{D5CDD505-2E9C-101B-9397-08002B2CF9AE}" pid="3" name="KSOProductBuildVer">
    <vt:lpwstr>2052-11.1.0.14309</vt:lpwstr>
  </property>
</Properties>
</file>