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2365" windowHeight="9420" activeTab="5"/>
  </bookViews>
  <sheets>
    <sheet name="场地占用费测算" sheetId="7" r:id="rId1"/>
    <sheet name="地下车库车位租赁费测算" sheetId="5" r:id="rId2"/>
    <sheet name="地下车库停车服务费测算汇总" sheetId="3" r:id="rId3"/>
    <sheet name="1金沙绿景苑小区" sheetId="1" r:id="rId4"/>
    <sheet name="2印象" sheetId="2" r:id="rId5"/>
    <sheet name="3中和名都" sheetId="6" r:id="rId6"/>
  </sheets>
  <calcPr calcId="125725"/>
</workbook>
</file>

<file path=xl/calcChain.xml><?xml version="1.0" encoding="utf-8"?>
<calcChain xmlns="http://schemas.openxmlformats.org/spreadsheetml/2006/main">
  <c r="D35" i="6"/>
  <c r="D32"/>
  <c r="D36" s="1"/>
  <c r="D37" s="1"/>
  <c r="E6" i="3" s="1"/>
  <c r="D28" i="6"/>
  <c r="D20"/>
  <c r="D13"/>
  <c r="D10"/>
  <c r="D35" i="2"/>
  <c r="D32"/>
  <c r="D36" s="1"/>
  <c r="D37" s="1"/>
  <c r="E5" i="3" s="1"/>
  <c r="D28" i="2"/>
  <c r="D20"/>
  <c r="D13"/>
  <c r="D10"/>
  <c r="D35" i="1"/>
  <c r="D32"/>
  <c r="D36" s="1"/>
  <c r="D37" s="1"/>
  <c r="E4" i="3" s="1"/>
  <c r="D28" i="1"/>
  <c r="D20"/>
  <c r="D13"/>
  <c r="D10"/>
  <c r="C6" i="3"/>
  <c r="B6"/>
  <c r="C5"/>
  <c r="B5"/>
  <c r="C4"/>
  <c r="C8" s="1"/>
  <c r="B4"/>
  <c r="F9" i="5"/>
  <c r="F7"/>
  <c r="F6"/>
  <c r="F9" i="7"/>
  <c r="F7"/>
  <c r="F6"/>
  <c r="F4"/>
  <c r="D5" i="3" l="1"/>
  <c r="D6"/>
  <c r="E8"/>
  <c r="F5"/>
  <c r="F6"/>
  <c r="F14" i="5"/>
  <c r="D4" i="3"/>
  <c r="D8" s="1"/>
  <c r="F12" i="7"/>
  <c r="F12" i="5"/>
  <c r="F15" s="1"/>
  <c r="F15" i="7" l="1"/>
  <c r="F4" i="3"/>
  <c r="F8" s="1"/>
  <c r="F14" i="7"/>
</calcChain>
</file>

<file path=xl/sharedStrings.xml><?xml version="1.0" encoding="utf-8"?>
<sst xmlns="http://schemas.openxmlformats.org/spreadsheetml/2006/main" count="263" uniqueCount="138">
  <si>
    <t>场地占用费（地上车位）测算表</t>
  </si>
  <si>
    <t>序号</t>
  </si>
  <si>
    <t>费用名称</t>
  </si>
  <si>
    <t>取费说明</t>
  </si>
  <si>
    <t>费率</t>
  </si>
  <si>
    <t>金额</t>
  </si>
  <si>
    <t>土地取得成本</t>
  </si>
  <si>
    <t>鄯善县城区城镇土地基准地价表，一级住宅用地基准地价540元/平方米。</t>
  </si>
  <si>
    <t>建安成本</t>
  </si>
  <si>
    <t>前期费用</t>
  </si>
  <si>
    <t xml:space="preserve">  主要为市场调研、可行性研究、项目决策、环境影响评价、交通影响评价、工程勘察、测量、规划及建筑设计、工程造价咨询、建设工程招标，以及施工通水、通电、通路、场地平整和临时用房等房地产开发项目前期工作的必要支出。</t>
  </si>
  <si>
    <t>建安工程费</t>
  </si>
  <si>
    <t xml:space="preserve">  指停车位的地面硬化。根据《新疆安装工程消耗量定额吐鲁番地区计价表》。</t>
  </si>
  <si>
    <t>基础设施建设费</t>
  </si>
  <si>
    <t xml:space="preserve">  指建筑物2m以外和项目红线范围内的道路、给水、排水、电力、通信、燃气、供热、绿化、环卫、室外照明等设施的建设费用，以及各项设施与市政干道、干管、干线等的接口费用。约为建安工程费的16%。停车位不计取。</t>
  </si>
  <si>
    <t>公共配套设施建设费</t>
  </si>
  <si>
    <t xml:space="preserve">  公共配套设施建设费：包括城市规划要求配套的教育（如幼儿园）、医疗卫生（如医院）、文化体育（如文化活动中心）、社区服务（如居委会）等非营业性设施的建设费用，估价对象无配套建设的公共配套设施，因此本次不计公共配套设施费。</t>
  </si>
  <si>
    <t>其他工程费</t>
  </si>
  <si>
    <t xml:space="preserve">  包括工程监理费、工程检测费、竣工验收、总承包管理费、合同公证费、施工执照费、工程质量监督费、竣工图编制费等。根据估价对象所在项目实际情况，参考当地类似工程的此项费用标准，本次评估取建安工程费、基础设施建设费和公共配套设施建设费之和的1.7%。</t>
  </si>
  <si>
    <t>开发期间税费</t>
  </si>
  <si>
    <t xml:space="preserve">  包括有关税收和地方政府或其有关部门收取的费用，主要为基础设施配套费，为建安工程费3%。人防工程不计取。</t>
  </si>
  <si>
    <t xml:space="preserve">  防空地下室易地建设费按建筑基底面积1200元/平方米，本次不计取。</t>
  </si>
  <si>
    <t>管理费用</t>
  </si>
  <si>
    <t xml:space="preserve">  管理费用是为组织和管理开发经营活动的必要支出，包括人员工资及福利费、办公费、差旅费等，为土地成本与建设成本之和的一定比例确定。根据调查了解，通常为2%-6%，本次估价管理费用取3%。</t>
  </si>
  <si>
    <t>销售费用</t>
  </si>
  <si>
    <t xml:space="preserve">  包括广告费、销售资料制作费、销售人员费用或销售代理费等。销售费用通常按照开发完成后的价值的一定比例来测算。本次不考虑。</t>
  </si>
  <si>
    <t>投资利息</t>
  </si>
  <si>
    <t xml:space="preserve">  根据估价对象的开发程度、规模、竣工情况，设定开发周期为一年，投资利息按照中国人民银行公布的一期贷款利息率4.35%计算，土地成本及前期费、基础设施配套费按建设期期初一次性投入计息，其他成本费用按建设期均匀投入计息。</t>
  </si>
  <si>
    <t>销售税费</t>
  </si>
  <si>
    <t>开发成本</t>
  </si>
  <si>
    <t>以上之和</t>
  </si>
  <si>
    <t>1、地面停车场开发成本672元/平方米，每个车位使用面积约为12平方米，则每个车位的投入金额为8064元；</t>
  </si>
  <si>
    <t>2、住宅用地使用年限70年计算，报酬率取7.5%；</t>
  </si>
  <si>
    <t>收益法公式：p=a/r*(1-1/(1+r)n)，则每个车位年净收益需要达到570元，即每月每个车位48元（取整）</t>
  </si>
  <si>
    <t>成本法公式=折旧费+维修费+管理费+利息+地租+保险费+利润+税金，则每个车位年净收益需要达到556元，即每月每个车位46元（取整、不含利润）。</t>
  </si>
  <si>
    <t>算数平均净收益=收益法*50%+成本法*50%=563元/车位·年，即47元/车位·月。</t>
  </si>
  <si>
    <t>车位租赁费（地下车库）测算表</t>
  </si>
  <si>
    <t>地下车库无产权，不考虑此项费用</t>
  </si>
  <si>
    <t xml:space="preserve">  指建筑物2m以外和项目红线范围内的道路、给水、排水、电力、通信、燃气、供热、绿化、环卫、室外照明等设施的建设费用，以及各项设施与市政干道、干管、干线等的接口费用。约为建安工程费的16%。人防工程3%记取。</t>
  </si>
  <si>
    <t xml:space="preserve">  公共配套设施建设费：包括城市规划要求配套的教育（如幼儿园）、医疗卫生（如医院）、文化体育（如文化活动中心）、社区服务（如居委会）等非营业性设施的建设费用，估价对象无配套建设的公共配套设施，因此本次估价不计公共配套设施费。</t>
  </si>
  <si>
    <t xml:space="preserve">  防空地下室易地建设费按建筑基底面积1200元/平方米本次不计取。</t>
  </si>
  <si>
    <t xml:space="preserve">  管理费用是房地产开发企业为组织和管理房地产开发经营活动的必要支出，包括房地产开发企业的人员工资及福利费、办公费、差旅费等，为土地成本与建设成本之和的一定比例确定。根据对房地产开发企业的调查了解，通常为2%-6%，本次估价管理费用取3%。</t>
  </si>
  <si>
    <t xml:space="preserve">  包括广告费、销售资料制作费、售楼处建设费、样板房（或样板间）建设费、销售人员费用或销售代理费等。销售费用通常按照开发完成后的价值的一定比例来测算。本次不考虑。</t>
  </si>
  <si>
    <t xml:space="preserve">  根据估价对象宗地的开发程度、规模、竣工情况，设定开发周期为一年，投资利息按照中国人民银行公布的一期贷款利息率4.35%计算，土地成本及前期费、基础设施配套费按建设期期初一次性投入计息，其他成本费用按建设期均匀投入计息。</t>
  </si>
  <si>
    <t>1、地下车库开发成本1974元/平方米，每个车位使用和分摊面积约为35平方米，则每个车位的投入金额为69090元；</t>
  </si>
  <si>
    <t>2、框架结构使用寿命按照60年计算，报酬率取7%；</t>
  </si>
  <si>
    <t>成本法公式=折旧费+维修费+管理费+利息+地租+保险费+利润+税金，则每个车位年净收益需要达到3091元，即每月每个车位258元（取整）</t>
  </si>
  <si>
    <t>地下车库经营成本测算汇总表</t>
  </si>
  <si>
    <t>名称</t>
  </si>
  <si>
    <t>车位数（个）</t>
  </si>
  <si>
    <t>加权平均比例</t>
  </si>
  <si>
    <t>年·单位车位成本</t>
  </si>
  <si>
    <t>加权平均单位车位成本</t>
  </si>
  <si>
    <t>平均</t>
  </si>
  <si>
    <t>金沙绿景苑地下车库经营成本测算表</t>
  </si>
  <si>
    <t>项目名称：金沙绿景苑小区地下车库                                 年    月   日</t>
  </si>
  <si>
    <t>项目</t>
  </si>
  <si>
    <t>行次</t>
  </si>
  <si>
    <t>项目指标</t>
  </si>
  <si>
    <t>金额（元/年）</t>
  </si>
  <si>
    <t>备注</t>
  </si>
  <si>
    <t>一、基本情况</t>
  </si>
  <si>
    <t xml:space="preserve">    1.停车位总数（个）</t>
  </si>
  <si>
    <t xml:space="preserve">    2.停车场面积（㎡）</t>
  </si>
  <si>
    <t xml:space="preserve">    3.出入口数量（个）</t>
  </si>
  <si>
    <t>按照一个出口、一个入口测算</t>
  </si>
  <si>
    <t xml:space="preserve">    4.岗位设置（人）</t>
  </si>
  <si>
    <t>工作早8点至晚12点16小时、3人两班倒。兼任收费岗、巡逻岗、车辆指挥岗，管理1人兼任、保洁1人兼任、财务2人兼任。以上人员均与物业兼任。</t>
  </si>
  <si>
    <t>二、场地使用成本（元/年）</t>
  </si>
  <si>
    <t xml:space="preserve">    1.土地租赁费</t>
  </si>
  <si>
    <t>《协议租赁城镇国有土地使用权最低租金标准的通知》（土地计价费2002第172号）文件规定</t>
  </si>
  <si>
    <t xml:space="preserve">    2.土地使用税</t>
  </si>
  <si>
    <t>一类地8元/平方米·年，税务总局公告2022年第10号文件内容，小微企业减半征收、截止2024年12月31日。</t>
  </si>
  <si>
    <t>三、人员相关成本（元/年）</t>
  </si>
  <si>
    <t xml:space="preserve">    1.服务人员工资</t>
  </si>
  <si>
    <t>人员工资2750元/人·月，4人兼任工资为5500元/月,66000元/年。</t>
  </si>
  <si>
    <t xml:space="preserve">    2.管理人员工资</t>
  </si>
  <si>
    <t>管理人员兼任1000元/月、财务人员兼任按照500元/人·月；则3人每月2000元/月，每年24000元。</t>
  </si>
  <si>
    <t xml:space="preserve">    2.社会保险费</t>
  </si>
  <si>
    <t>社会保险缴费基数4253元，单位缴纳约25.2%，则社会保险费1071.76元/月·人，兼任7人社会保险3751.16元/月，每年45014元。</t>
  </si>
  <si>
    <t xml:space="preserve">    3.节日福利费</t>
  </si>
  <si>
    <t>春节、古尔邦节、中秋节，300元/人·节，兼任7人每年节日福利费合计3150元。</t>
  </si>
  <si>
    <t xml:space="preserve">    4.体检费</t>
  </si>
  <si>
    <t>城乡居民可享受每年一次免费体检</t>
  </si>
  <si>
    <t xml:space="preserve">    5.工装工作牌</t>
  </si>
  <si>
    <t>夏、冬各一套、棉衣一套，三套共计500元/人，兼任7人合计1750元，按三年更换一次、则583元/年</t>
  </si>
  <si>
    <t>四、设施设备费（元/年）</t>
  </si>
  <si>
    <t xml:space="preserve">    1.划线、地坪漆</t>
  </si>
  <si>
    <t>停车场区域划线约3784米、费用约24596元；地坪漆修补40元/平方米*35平方*473个*10%=66220元；使用年限3年、则每年30272元。</t>
  </si>
  <si>
    <t xml:space="preserve">    2.标志标识费</t>
  </si>
  <si>
    <t>包括引导牌、标志标识，引导牌约5个、每个100元、则500元，标志标识约36个、每个约20元、则720元，合计1220元，使用年限5年，每年244元。</t>
  </si>
  <si>
    <t xml:space="preserve">    2.道闸设备</t>
  </si>
  <si>
    <t>道闸系统28000元，使用期限5年，则每年5600元。</t>
  </si>
  <si>
    <t xml:space="preserve">    4.监控系统</t>
  </si>
  <si>
    <t>包含布线、探头、显示器、硬盘、立柱等，平均300元/车位，则费用约141900元，使用年限5年，则每年28380元。</t>
  </si>
  <si>
    <t xml:space="preserve">    5.地面硬化</t>
  </si>
  <si>
    <t xml:space="preserve">    6.指挥岗亭</t>
  </si>
  <si>
    <t>指挥岗亭1个10000元，岗亭内空调、散热器2000元，合计12000元，与小区物业、地上车位共用，使用年限5年、则每年800元。</t>
  </si>
  <si>
    <t xml:space="preserve">    7.消防设备</t>
  </si>
  <si>
    <t>配备灭火设施约48个、80元/个，按照5年计算，则每年768元。</t>
  </si>
  <si>
    <t>五、期间费用（元/年）</t>
  </si>
  <si>
    <t xml:space="preserve">    1.维保费</t>
  </si>
  <si>
    <t>监控维保约500元/年，道闸维保500元/年，硬化维保9460元/年，其他维保费20000元/年，合计约30460元/年。</t>
  </si>
  <si>
    <t xml:space="preserve">    2.办公费</t>
  </si>
  <si>
    <t>电费、耗材、办公用品、网费等，平均30元/车位，每年约14190元。</t>
  </si>
  <si>
    <t>六、合理利润</t>
  </si>
  <si>
    <t>按照央行公布的长期贷款利率4.9%计算</t>
  </si>
  <si>
    <t>七、税金及附加（元/年）</t>
  </si>
  <si>
    <t xml:space="preserve">    1.增值税</t>
  </si>
  <si>
    <t>财政部、税务总局公告2023第1号《关于明确增值税小规模纳税人减免增值税等政策的公告》，自2023年1月1日至2023年12月31日月销售额10万元以下的增值税小规模纳税人免征增值税。</t>
  </si>
  <si>
    <t xml:space="preserve">    2.税金及附加</t>
  </si>
  <si>
    <t>八、企业所得税</t>
  </si>
  <si>
    <t>财政部、税务总局公告2023第6号《关于小微企业和个体工商户所得税优惠政策的公告》年应纳税所得额不超过100万元的部分，减按25%计入应纳税所得额，按20%税率缴纳企业所得税。</t>
  </si>
  <si>
    <t>九、上述成本、费用、税费合计</t>
  </si>
  <si>
    <t>十、单位成本（元/车位·年）</t>
  </si>
  <si>
    <t>印象小区地下车库经营成本测算表</t>
  </si>
  <si>
    <t>项目名称：印象小区地下车库                                       年    月   日</t>
  </si>
  <si>
    <t>工作早8点至晚12点16小时、2人两班倒。兼任收费岗、巡逻岗、车辆指挥岗，管理1人兼任、保洁1人兼任、财务2人兼任。以上人员均与物业兼任。</t>
  </si>
  <si>
    <t>人员工资2750元/人·月，3人兼任工资为4125元/月,49500元/年。</t>
  </si>
  <si>
    <t>社会保险缴费基数4253元，单位缴纳约25.2%，则社会保险费1071.76元/月·人，兼任6人社会保险3215.28元/月，每年38583元。</t>
  </si>
  <si>
    <t>春节、古尔邦节、中秋节，300元/人·节，兼任6人每年节日福利费合计2700元。</t>
  </si>
  <si>
    <t>夏、冬各一套、棉衣一套，三套共计500元/人，兼任6人合计1500元，按三年更换一次、则500元/年</t>
  </si>
  <si>
    <t>停车场区域划线约584米、费用约3796元；地坪漆修补40元/平方米*35平方*73个*10%=10220元；使用年限3年、则每年4672元。</t>
  </si>
  <si>
    <t>包括引导牌、标志标识，引导牌约5个、每个100元、则500元，标志标识约13个、每个约20元、则260元，合计760元，使用年限5年，每年152元。</t>
  </si>
  <si>
    <t>包含布线、探头、显示器、硬盘、立柱等，平均300元/个车位，则费用约21900元，使用年限5年，则每年4380元。</t>
  </si>
  <si>
    <t>配备灭火设施约10个、80元/个，按照5年计算，则每年160元。</t>
  </si>
  <si>
    <t>监控维保约500元/年，道闸维保500元/年，路面硬化维保1460元/年，其他维保费3000元/年，合计约5460元/年。</t>
  </si>
  <si>
    <t>电费、耗材、办公用品、网费等，平均30元/车位，每年约2190元。</t>
  </si>
  <si>
    <t>中和名居地下车库经营成本测算表</t>
  </si>
  <si>
    <t>项目名称：中和名居地下车库                                       年    月   日</t>
  </si>
  <si>
    <t>停车场区域划线约224米、费用约1456元；地坪漆修补40元/平方米*35平方*28个*10%=3920元；使用年限3年、则每年1307元。</t>
  </si>
  <si>
    <t>包含布线、探头、显示器、硬盘、立柱等，平均300元/个车位，则费用约8400元，使用年限5年，则每年1780元。</t>
  </si>
  <si>
    <t>指挥岗亭1个10000元，岗亭内空调、散热器2000元，合计12000元，与小区物业共用，使用年限5年、则每年1200元。与地面停车分摊、系数8.8%，则106元。</t>
  </si>
  <si>
    <t>配备灭火设施约5个、80元/个，按照5年计算，则每年80元。</t>
  </si>
  <si>
    <t>监控维保约500元/年，道闸维保500元/年，硬化维保1000元/年，其他维保费3000元/年，合计约5000元/年。</t>
  </si>
  <si>
    <t>电费、耗材、办公用品、网费等，平均30元/车位，每年约840元。</t>
  </si>
  <si>
    <t xml:space="preserve">  指建造车库所发生的建筑工程费、安装工程费、装饰装修工程费等费用。根据《新疆安装工程消耗量定额吐鲁番地区计价表》、《新疆建筑工程消耗量定额吐鲁番地区计价表》。</t>
    <phoneticPr fontId="13" type="noConversion"/>
  </si>
  <si>
    <t xml:space="preserve">  指预售或销售开发完成后的房地产应由卖方缴纳的税费，包括增值税5%、城建税5%、教育费附加3%、地方教育附加2%、印花税0.5‰，本次不计取。</t>
  </si>
</sst>
</file>

<file path=xl/styles.xml><?xml version="1.0" encoding="utf-8"?>
<styleSheet xmlns="http://schemas.openxmlformats.org/spreadsheetml/2006/main">
  <numFmts count="2">
    <numFmt numFmtId="176" formatCode="0_ "/>
    <numFmt numFmtId="177" formatCode="0.000%"/>
  </numFmts>
  <fonts count="14">
    <font>
      <sz val="11"/>
      <color theme="1"/>
      <name val="宋体"/>
      <charset val="134"/>
      <scheme val="minor"/>
    </font>
    <font>
      <sz val="12"/>
      <name val="宋体"/>
      <charset val="134"/>
    </font>
    <font>
      <b/>
      <sz val="12"/>
      <name val="宋体"/>
      <charset val="134"/>
    </font>
    <font>
      <sz val="10"/>
      <name val="宋体"/>
      <charset val="134"/>
    </font>
    <font>
      <b/>
      <sz val="16"/>
      <name val="宋体"/>
      <charset val="134"/>
    </font>
    <font>
      <sz val="11"/>
      <name val="宋体"/>
      <charset val="134"/>
    </font>
    <font>
      <b/>
      <sz val="10"/>
      <name val="宋体"/>
      <charset val="134"/>
    </font>
    <font>
      <b/>
      <sz val="12"/>
      <color rgb="FFFF0000"/>
      <name val="宋体"/>
      <charset val="134"/>
    </font>
    <font>
      <b/>
      <sz val="14"/>
      <color theme="1"/>
      <name val="宋体"/>
      <charset val="134"/>
      <scheme val="minor"/>
    </font>
    <font>
      <b/>
      <sz val="11"/>
      <color theme="1"/>
      <name val="宋体"/>
      <charset val="134"/>
      <scheme val="minor"/>
    </font>
    <font>
      <b/>
      <sz val="10"/>
      <color rgb="FF000000"/>
      <name val="宋体"/>
      <charset val="134"/>
    </font>
    <font>
      <sz val="10"/>
      <color rgb="FF000000"/>
      <name val="宋体"/>
      <charset val="134"/>
    </font>
    <font>
      <b/>
      <sz val="14"/>
      <color rgb="FF000000"/>
      <name val="宋体"/>
      <charset val="134"/>
    </font>
    <font>
      <sz val="9"/>
      <name val="宋体"/>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6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10"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0" xfId="0"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xf>
    <xf numFmtId="0" fontId="3" fillId="0" borderId="1" xfId="0" applyFont="1" applyFill="1" applyBorder="1" applyAlignment="1">
      <alignment horizontal="left" vertical="top" wrapText="1"/>
    </xf>
    <xf numFmtId="10"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11" fillId="0" borderId="1" xfId="0" applyFont="1" applyFill="1" applyBorder="1" applyAlignment="1">
      <alignment horizontal="left" vertical="top" wrapText="1"/>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shrinkToFit="1"/>
    </xf>
    <xf numFmtId="177" fontId="11"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left" vertical="center" wrapText="1"/>
    </xf>
    <xf numFmtId="0" fontId="12"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xf>
    <xf numFmtId="9" fontId="3" fillId="0" borderId="2"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0"/>
  <sheetViews>
    <sheetView topLeftCell="A4" zoomScale="115" zoomScaleNormal="115" workbookViewId="0">
      <selection activeCell="A15" sqref="A15:F17"/>
    </sheetView>
  </sheetViews>
  <sheetFormatPr defaultColWidth="9.5" defaultRowHeight="12"/>
  <cols>
    <col min="1" max="1" width="5" style="25" customWidth="1"/>
    <col min="2" max="2" width="8.625" style="25" customWidth="1"/>
    <col min="3" max="3" width="14.125" style="25" customWidth="1"/>
    <col min="4" max="4" width="79.625" style="26" customWidth="1"/>
    <col min="5" max="5" width="9.75" style="26" customWidth="1"/>
    <col min="6" max="6" width="10.625" style="25" customWidth="1"/>
    <col min="7" max="13" width="8.125" style="25" customWidth="1"/>
    <col min="14" max="254" width="9.5" style="25" customWidth="1"/>
    <col min="255" max="255" width="5" style="25" customWidth="1"/>
    <col min="256" max="256" width="9.5" style="25" customWidth="1"/>
    <col min="257" max="257" width="14.125" style="25" customWidth="1"/>
    <col min="258" max="258" width="59.25" style="25" customWidth="1"/>
    <col min="259" max="259" width="9.75" style="25" customWidth="1"/>
    <col min="260" max="260" width="8.125" style="25" customWidth="1"/>
    <col min="261" max="261" width="19" style="25" customWidth="1"/>
    <col min="262" max="269" width="8.125" style="25" customWidth="1"/>
    <col min="270" max="510" width="9.5" style="25" customWidth="1"/>
    <col min="511" max="511" width="5" style="25" customWidth="1"/>
    <col min="512" max="512" width="9.5" style="25" customWidth="1"/>
    <col min="513" max="513" width="14.125" style="25" customWidth="1"/>
    <col min="514" max="514" width="59.25" style="25" customWidth="1"/>
    <col min="515" max="515" width="9.75" style="25" customWidth="1"/>
    <col min="516" max="516" width="8.125" style="25" customWidth="1"/>
    <col min="517" max="517" width="19" style="25" customWidth="1"/>
    <col min="518" max="525" width="8.125" style="25" customWidth="1"/>
    <col min="526" max="766" width="9.5" style="25" customWidth="1"/>
    <col min="767" max="767" width="5" style="25" customWidth="1"/>
    <col min="768" max="768" width="9.5" style="25" customWidth="1"/>
    <col min="769" max="769" width="14.125" style="25" customWidth="1"/>
    <col min="770" max="770" width="59.25" style="25" customWidth="1"/>
    <col min="771" max="771" width="9.75" style="25" customWidth="1"/>
    <col min="772" max="772" width="8.125" style="25" customWidth="1"/>
    <col min="773" max="773" width="19" style="25" customWidth="1"/>
    <col min="774" max="781" width="8.125" style="25" customWidth="1"/>
    <col min="782" max="1022" width="9.5" style="25" customWidth="1"/>
    <col min="1023" max="1023" width="5" style="25" customWidth="1"/>
    <col min="1024" max="1024" width="9.5" style="25" customWidth="1"/>
    <col min="1025" max="1025" width="14.125" style="25" customWidth="1"/>
    <col min="1026" max="1026" width="59.25" style="25" customWidth="1"/>
    <col min="1027" max="1027" width="9.75" style="25" customWidth="1"/>
    <col min="1028" max="1028" width="8.125" style="25" customWidth="1"/>
    <col min="1029" max="1029" width="19" style="25" customWidth="1"/>
    <col min="1030" max="1037" width="8.125" style="25" customWidth="1"/>
    <col min="1038" max="1278" width="9.5" style="25" customWidth="1"/>
    <col min="1279" max="1279" width="5" style="25" customWidth="1"/>
    <col min="1280" max="1280" width="9.5" style="25" customWidth="1"/>
    <col min="1281" max="1281" width="14.125" style="25" customWidth="1"/>
    <col min="1282" max="1282" width="59.25" style="25" customWidth="1"/>
    <col min="1283" max="1283" width="9.75" style="25" customWidth="1"/>
    <col min="1284" max="1284" width="8.125" style="25" customWidth="1"/>
    <col min="1285" max="1285" width="19" style="25" customWidth="1"/>
    <col min="1286" max="1293" width="8.125" style="25" customWidth="1"/>
    <col min="1294" max="1534" width="9.5" style="25" customWidth="1"/>
    <col min="1535" max="1535" width="5" style="25" customWidth="1"/>
    <col min="1536" max="1536" width="9.5" style="25" customWidth="1"/>
    <col min="1537" max="1537" width="14.125" style="25" customWidth="1"/>
    <col min="1538" max="1538" width="59.25" style="25" customWidth="1"/>
    <col min="1539" max="1539" width="9.75" style="25" customWidth="1"/>
    <col min="1540" max="1540" width="8.125" style="25" customWidth="1"/>
    <col min="1541" max="1541" width="19" style="25" customWidth="1"/>
    <col min="1542" max="1549" width="8.125" style="25" customWidth="1"/>
    <col min="1550" max="1790" width="9.5" style="25" customWidth="1"/>
    <col min="1791" max="1791" width="5" style="25" customWidth="1"/>
    <col min="1792" max="1792" width="9.5" style="25" customWidth="1"/>
    <col min="1793" max="1793" width="14.125" style="25" customWidth="1"/>
    <col min="1794" max="1794" width="59.25" style="25" customWidth="1"/>
    <col min="1795" max="1795" width="9.75" style="25" customWidth="1"/>
    <col min="1796" max="1796" width="8.125" style="25" customWidth="1"/>
    <col min="1797" max="1797" width="19" style="25" customWidth="1"/>
    <col min="1798" max="1805" width="8.125" style="25" customWidth="1"/>
    <col min="1806" max="2046" width="9.5" style="25" customWidth="1"/>
    <col min="2047" max="2047" width="5" style="25" customWidth="1"/>
    <col min="2048" max="2048" width="9.5" style="25" customWidth="1"/>
    <col min="2049" max="2049" width="14.125" style="25" customWidth="1"/>
    <col min="2050" max="2050" width="59.25" style="25" customWidth="1"/>
    <col min="2051" max="2051" width="9.75" style="25" customWidth="1"/>
    <col min="2052" max="2052" width="8.125" style="25" customWidth="1"/>
    <col min="2053" max="2053" width="19" style="25" customWidth="1"/>
    <col min="2054" max="2061" width="8.125" style="25" customWidth="1"/>
    <col min="2062" max="2302" width="9.5" style="25" customWidth="1"/>
    <col min="2303" max="2303" width="5" style="25" customWidth="1"/>
    <col min="2304" max="2304" width="9.5" style="25" customWidth="1"/>
    <col min="2305" max="2305" width="14.125" style="25" customWidth="1"/>
    <col min="2306" max="2306" width="59.25" style="25" customWidth="1"/>
    <col min="2307" max="2307" width="9.75" style="25" customWidth="1"/>
    <col min="2308" max="2308" width="8.125" style="25" customWidth="1"/>
    <col min="2309" max="2309" width="19" style="25" customWidth="1"/>
    <col min="2310" max="2317" width="8.125" style="25" customWidth="1"/>
    <col min="2318" max="2558" width="9.5" style="25" customWidth="1"/>
    <col min="2559" max="2559" width="5" style="25" customWidth="1"/>
    <col min="2560" max="2560" width="9.5" style="25" customWidth="1"/>
    <col min="2561" max="2561" width="14.125" style="25" customWidth="1"/>
    <col min="2562" max="2562" width="59.25" style="25" customWidth="1"/>
    <col min="2563" max="2563" width="9.75" style="25" customWidth="1"/>
    <col min="2564" max="2564" width="8.125" style="25" customWidth="1"/>
    <col min="2565" max="2565" width="19" style="25" customWidth="1"/>
    <col min="2566" max="2573" width="8.125" style="25" customWidth="1"/>
    <col min="2574" max="2814" width="9.5" style="25" customWidth="1"/>
    <col min="2815" max="2815" width="5" style="25" customWidth="1"/>
    <col min="2816" max="2816" width="9.5" style="25" customWidth="1"/>
    <col min="2817" max="2817" width="14.125" style="25" customWidth="1"/>
    <col min="2818" max="2818" width="59.25" style="25" customWidth="1"/>
    <col min="2819" max="2819" width="9.75" style="25" customWidth="1"/>
    <col min="2820" max="2820" width="8.125" style="25" customWidth="1"/>
    <col min="2821" max="2821" width="19" style="25" customWidth="1"/>
    <col min="2822" max="2829" width="8.125" style="25" customWidth="1"/>
    <col min="2830" max="3070" width="9.5" style="25" customWidth="1"/>
    <col min="3071" max="3071" width="5" style="25" customWidth="1"/>
    <col min="3072" max="3072" width="9.5" style="25" customWidth="1"/>
    <col min="3073" max="3073" width="14.125" style="25" customWidth="1"/>
    <col min="3074" max="3074" width="59.25" style="25" customWidth="1"/>
    <col min="3075" max="3075" width="9.75" style="25" customWidth="1"/>
    <col min="3076" max="3076" width="8.125" style="25" customWidth="1"/>
    <col min="3077" max="3077" width="19" style="25" customWidth="1"/>
    <col min="3078" max="3085" width="8.125" style="25" customWidth="1"/>
    <col min="3086" max="3326" width="9.5" style="25" customWidth="1"/>
    <col min="3327" max="3327" width="5" style="25" customWidth="1"/>
    <col min="3328" max="3328" width="9.5" style="25" customWidth="1"/>
    <col min="3329" max="3329" width="14.125" style="25" customWidth="1"/>
    <col min="3330" max="3330" width="59.25" style="25" customWidth="1"/>
    <col min="3331" max="3331" width="9.75" style="25" customWidth="1"/>
    <col min="3332" max="3332" width="8.125" style="25" customWidth="1"/>
    <col min="3333" max="3333" width="19" style="25" customWidth="1"/>
    <col min="3334" max="3341" width="8.125" style="25" customWidth="1"/>
    <col min="3342" max="3582" width="9.5" style="25" customWidth="1"/>
    <col min="3583" max="3583" width="5" style="25" customWidth="1"/>
    <col min="3584" max="3584" width="9.5" style="25" customWidth="1"/>
    <col min="3585" max="3585" width="14.125" style="25" customWidth="1"/>
    <col min="3586" max="3586" width="59.25" style="25" customWidth="1"/>
    <col min="3587" max="3587" width="9.75" style="25" customWidth="1"/>
    <col min="3588" max="3588" width="8.125" style="25" customWidth="1"/>
    <col min="3589" max="3589" width="19" style="25" customWidth="1"/>
    <col min="3590" max="3597" width="8.125" style="25" customWidth="1"/>
    <col min="3598" max="3838" width="9.5" style="25" customWidth="1"/>
    <col min="3839" max="3839" width="5" style="25" customWidth="1"/>
    <col min="3840" max="3840" width="9.5" style="25" customWidth="1"/>
    <col min="3841" max="3841" width="14.125" style="25" customWidth="1"/>
    <col min="3842" max="3842" width="59.25" style="25" customWidth="1"/>
    <col min="3843" max="3843" width="9.75" style="25" customWidth="1"/>
    <col min="3844" max="3844" width="8.125" style="25" customWidth="1"/>
    <col min="3845" max="3845" width="19" style="25" customWidth="1"/>
    <col min="3846" max="3853" width="8.125" style="25" customWidth="1"/>
    <col min="3854" max="4094" width="9.5" style="25" customWidth="1"/>
    <col min="4095" max="4095" width="5" style="25" customWidth="1"/>
    <col min="4096" max="4096" width="9.5" style="25" customWidth="1"/>
    <col min="4097" max="4097" width="14.125" style="25" customWidth="1"/>
    <col min="4098" max="4098" width="59.25" style="25" customWidth="1"/>
    <col min="4099" max="4099" width="9.75" style="25" customWidth="1"/>
    <col min="4100" max="4100" width="8.125" style="25" customWidth="1"/>
    <col min="4101" max="4101" width="19" style="25" customWidth="1"/>
    <col min="4102" max="4109" width="8.125" style="25" customWidth="1"/>
    <col min="4110" max="4350" width="9.5" style="25" customWidth="1"/>
    <col min="4351" max="4351" width="5" style="25" customWidth="1"/>
    <col min="4352" max="4352" width="9.5" style="25" customWidth="1"/>
    <col min="4353" max="4353" width="14.125" style="25" customWidth="1"/>
    <col min="4354" max="4354" width="59.25" style="25" customWidth="1"/>
    <col min="4355" max="4355" width="9.75" style="25" customWidth="1"/>
    <col min="4356" max="4356" width="8.125" style="25" customWidth="1"/>
    <col min="4357" max="4357" width="19" style="25" customWidth="1"/>
    <col min="4358" max="4365" width="8.125" style="25" customWidth="1"/>
    <col min="4366" max="4606" width="9.5" style="25" customWidth="1"/>
    <col min="4607" max="4607" width="5" style="25" customWidth="1"/>
    <col min="4608" max="4608" width="9.5" style="25" customWidth="1"/>
    <col min="4609" max="4609" width="14.125" style="25" customWidth="1"/>
    <col min="4610" max="4610" width="59.25" style="25" customWidth="1"/>
    <col min="4611" max="4611" width="9.75" style="25" customWidth="1"/>
    <col min="4612" max="4612" width="8.125" style="25" customWidth="1"/>
    <col min="4613" max="4613" width="19" style="25" customWidth="1"/>
    <col min="4614" max="4621" width="8.125" style="25" customWidth="1"/>
    <col min="4622" max="4862" width="9.5" style="25" customWidth="1"/>
    <col min="4863" max="4863" width="5" style="25" customWidth="1"/>
    <col min="4864" max="4864" width="9.5" style="25" customWidth="1"/>
    <col min="4865" max="4865" width="14.125" style="25" customWidth="1"/>
    <col min="4866" max="4866" width="59.25" style="25" customWidth="1"/>
    <col min="4867" max="4867" width="9.75" style="25" customWidth="1"/>
    <col min="4868" max="4868" width="8.125" style="25" customWidth="1"/>
    <col min="4869" max="4869" width="19" style="25" customWidth="1"/>
    <col min="4870" max="4877" width="8.125" style="25" customWidth="1"/>
    <col min="4878" max="5118" width="9.5" style="25" customWidth="1"/>
    <col min="5119" max="5119" width="5" style="25" customWidth="1"/>
    <col min="5120" max="5120" width="9.5" style="25" customWidth="1"/>
    <col min="5121" max="5121" width="14.125" style="25" customWidth="1"/>
    <col min="5122" max="5122" width="59.25" style="25" customWidth="1"/>
    <col min="5123" max="5123" width="9.75" style="25" customWidth="1"/>
    <col min="5124" max="5124" width="8.125" style="25" customWidth="1"/>
    <col min="5125" max="5125" width="19" style="25" customWidth="1"/>
    <col min="5126" max="5133" width="8.125" style="25" customWidth="1"/>
    <col min="5134" max="5374" width="9.5" style="25" customWidth="1"/>
    <col min="5375" max="5375" width="5" style="25" customWidth="1"/>
    <col min="5376" max="5376" width="9.5" style="25" customWidth="1"/>
    <col min="5377" max="5377" width="14.125" style="25" customWidth="1"/>
    <col min="5378" max="5378" width="59.25" style="25" customWidth="1"/>
    <col min="5379" max="5379" width="9.75" style="25" customWidth="1"/>
    <col min="5380" max="5380" width="8.125" style="25" customWidth="1"/>
    <col min="5381" max="5381" width="19" style="25" customWidth="1"/>
    <col min="5382" max="5389" width="8.125" style="25" customWidth="1"/>
    <col min="5390" max="5630" width="9.5" style="25" customWidth="1"/>
    <col min="5631" max="5631" width="5" style="25" customWidth="1"/>
    <col min="5632" max="5632" width="9.5" style="25" customWidth="1"/>
    <col min="5633" max="5633" width="14.125" style="25" customWidth="1"/>
    <col min="5634" max="5634" width="59.25" style="25" customWidth="1"/>
    <col min="5635" max="5635" width="9.75" style="25" customWidth="1"/>
    <col min="5636" max="5636" width="8.125" style="25" customWidth="1"/>
    <col min="5637" max="5637" width="19" style="25" customWidth="1"/>
    <col min="5638" max="5645" width="8.125" style="25" customWidth="1"/>
    <col min="5646" max="5886" width="9.5" style="25" customWidth="1"/>
    <col min="5887" max="5887" width="5" style="25" customWidth="1"/>
    <col min="5888" max="5888" width="9.5" style="25" customWidth="1"/>
    <col min="5889" max="5889" width="14.125" style="25" customWidth="1"/>
    <col min="5890" max="5890" width="59.25" style="25" customWidth="1"/>
    <col min="5891" max="5891" width="9.75" style="25" customWidth="1"/>
    <col min="5892" max="5892" width="8.125" style="25" customWidth="1"/>
    <col min="5893" max="5893" width="19" style="25" customWidth="1"/>
    <col min="5894" max="5901" width="8.125" style="25" customWidth="1"/>
    <col min="5902" max="6142" width="9.5" style="25" customWidth="1"/>
    <col min="6143" max="6143" width="5" style="25" customWidth="1"/>
    <col min="6144" max="6144" width="9.5" style="25" customWidth="1"/>
    <col min="6145" max="6145" width="14.125" style="25" customWidth="1"/>
    <col min="6146" max="6146" width="59.25" style="25" customWidth="1"/>
    <col min="6147" max="6147" width="9.75" style="25" customWidth="1"/>
    <col min="6148" max="6148" width="8.125" style="25" customWidth="1"/>
    <col min="6149" max="6149" width="19" style="25" customWidth="1"/>
    <col min="6150" max="6157" width="8.125" style="25" customWidth="1"/>
    <col min="6158" max="6398" width="9.5" style="25" customWidth="1"/>
    <col min="6399" max="6399" width="5" style="25" customWidth="1"/>
    <col min="6400" max="6400" width="9.5" style="25" customWidth="1"/>
    <col min="6401" max="6401" width="14.125" style="25" customWidth="1"/>
    <col min="6402" max="6402" width="59.25" style="25" customWidth="1"/>
    <col min="6403" max="6403" width="9.75" style="25" customWidth="1"/>
    <col min="6404" max="6404" width="8.125" style="25" customWidth="1"/>
    <col min="6405" max="6405" width="19" style="25" customWidth="1"/>
    <col min="6406" max="6413" width="8.125" style="25" customWidth="1"/>
    <col min="6414" max="6654" width="9.5" style="25" customWidth="1"/>
    <col min="6655" max="6655" width="5" style="25" customWidth="1"/>
    <col min="6656" max="6656" width="9.5" style="25" customWidth="1"/>
    <col min="6657" max="6657" width="14.125" style="25" customWidth="1"/>
    <col min="6658" max="6658" width="59.25" style="25" customWidth="1"/>
    <col min="6659" max="6659" width="9.75" style="25" customWidth="1"/>
    <col min="6660" max="6660" width="8.125" style="25" customWidth="1"/>
    <col min="6661" max="6661" width="19" style="25" customWidth="1"/>
    <col min="6662" max="6669" width="8.125" style="25" customWidth="1"/>
    <col min="6670" max="6910" width="9.5" style="25" customWidth="1"/>
    <col min="6911" max="6911" width="5" style="25" customWidth="1"/>
    <col min="6912" max="6912" width="9.5" style="25" customWidth="1"/>
    <col min="6913" max="6913" width="14.125" style="25" customWidth="1"/>
    <col min="6914" max="6914" width="59.25" style="25" customWidth="1"/>
    <col min="6915" max="6915" width="9.75" style="25" customWidth="1"/>
    <col min="6916" max="6916" width="8.125" style="25" customWidth="1"/>
    <col min="6917" max="6917" width="19" style="25" customWidth="1"/>
    <col min="6918" max="6925" width="8.125" style="25" customWidth="1"/>
    <col min="6926" max="7166" width="9.5" style="25" customWidth="1"/>
    <col min="7167" max="7167" width="5" style="25" customWidth="1"/>
    <col min="7168" max="7168" width="9.5" style="25" customWidth="1"/>
    <col min="7169" max="7169" width="14.125" style="25" customWidth="1"/>
    <col min="7170" max="7170" width="59.25" style="25" customWidth="1"/>
    <col min="7171" max="7171" width="9.75" style="25" customWidth="1"/>
    <col min="7172" max="7172" width="8.125" style="25" customWidth="1"/>
    <col min="7173" max="7173" width="19" style="25" customWidth="1"/>
    <col min="7174" max="7181" width="8.125" style="25" customWidth="1"/>
    <col min="7182" max="7422" width="9.5" style="25" customWidth="1"/>
    <col min="7423" max="7423" width="5" style="25" customWidth="1"/>
    <col min="7424" max="7424" width="9.5" style="25" customWidth="1"/>
    <col min="7425" max="7425" width="14.125" style="25" customWidth="1"/>
    <col min="7426" max="7426" width="59.25" style="25" customWidth="1"/>
    <col min="7427" max="7427" width="9.75" style="25" customWidth="1"/>
    <col min="7428" max="7428" width="8.125" style="25" customWidth="1"/>
    <col min="7429" max="7429" width="19" style="25" customWidth="1"/>
    <col min="7430" max="7437" width="8.125" style="25" customWidth="1"/>
    <col min="7438" max="7678" width="9.5" style="25" customWidth="1"/>
    <col min="7679" max="7679" width="5" style="25" customWidth="1"/>
    <col min="7680" max="7680" width="9.5" style="25" customWidth="1"/>
    <col min="7681" max="7681" width="14.125" style="25" customWidth="1"/>
    <col min="7682" max="7682" width="59.25" style="25" customWidth="1"/>
    <col min="7683" max="7683" width="9.75" style="25" customWidth="1"/>
    <col min="7684" max="7684" width="8.125" style="25" customWidth="1"/>
    <col min="7685" max="7685" width="19" style="25" customWidth="1"/>
    <col min="7686" max="7693" width="8.125" style="25" customWidth="1"/>
    <col min="7694" max="7934" width="9.5" style="25" customWidth="1"/>
    <col min="7935" max="7935" width="5" style="25" customWidth="1"/>
    <col min="7936" max="7936" width="9.5" style="25" customWidth="1"/>
    <col min="7937" max="7937" width="14.125" style="25" customWidth="1"/>
    <col min="7938" max="7938" width="59.25" style="25" customWidth="1"/>
    <col min="7939" max="7939" width="9.75" style="25" customWidth="1"/>
    <col min="7940" max="7940" width="8.125" style="25" customWidth="1"/>
    <col min="7941" max="7941" width="19" style="25" customWidth="1"/>
    <col min="7942" max="7949" width="8.125" style="25" customWidth="1"/>
    <col min="7950" max="8190" width="9.5" style="25" customWidth="1"/>
    <col min="8191" max="8191" width="5" style="25" customWidth="1"/>
    <col min="8192" max="8192" width="9.5" style="25" customWidth="1"/>
    <col min="8193" max="8193" width="14.125" style="25" customWidth="1"/>
    <col min="8194" max="8194" width="59.25" style="25" customWidth="1"/>
    <col min="8195" max="8195" width="9.75" style="25" customWidth="1"/>
    <col min="8196" max="8196" width="8.125" style="25" customWidth="1"/>
    <col min="8197" max="8197" width="19" style="25" customWidth="1"/>
    <col min="8198" max="8205" width="8.125" style="25" customWidth="1"/>
    <col min="8206" max="8446" width="9.5" style="25" customWidth="1"/>
    <col min="8447" max="8447" width="5" style="25" customWidth="1"/>
    <col min="8448" max="8448" width="9.5" style="25" customWidth="1"/>
    <col min="8449" max="8449" width="14.125" style="25" customWidth="1"/>
    <col min="8450" max="8450" width="59.25" style="25" customWidth="1"/>
    <col min="8451" max="8451" width="9.75" style="25" customWidth="1"/>
    <col min="8452" max="8452" width="8.125" style="25" customWidth="1"/>
    <col min="8453" max="8453" width="19" style="25" customWidth="1"/>
    <col min="8454" max="8461" width="8.125" style="25" customWidth="1"/>
    <col min="8462" max="8702" width="9.5" style="25" customWidth="1"/>
    <col min="8703" max="8703" width="5" style="25" customWidth="1"/>
    <col min="8704" max="8704" width="9.5" style="25" customWidth="1"/>
    <col min="8705" max="8705" width="14.125" style="25" customWidth="1"/>
    <col min="8706" max="8706" width="59.25" style="25" customWidth="1"/>
    <col min="8707" max="8707" width="9.75" style="25" customWidth="1"/>
    <col min="8708" max="8708" width="8.125" style="25" customWidth="1"/>
    <col min="8709" max="8709" width="19" style="25" customWidth="1"/>
    <col min="8710" max="8717" width="8.125" style="25" customWidth="1"/>
    <col min="8718" max="8958" width="9.5" style="25" customWidth="1"/>
    <col min="8959" max="8959" width="5" style="25" customWidth="1"/>
    <col min="8960" max="8960" width="9.5" style="25" customWidth="1"/>
    <col min="8961" max="8961" width="14.125" style="25" customWidth="1"/>
    <col min="8962" max="8962" width="59.25" style="25" customWidth="1"/>
    <col min="8963" max="8963" width="9.75" style="25" customWidth="1"/>
    <col min="8964" max="8964" width="8.125" style="25" customWidth="1"/>
    <col min="8965" max="8965" width="19" style="25" customWidth="1"/>
    <col min="8966" max="8973" width="8.125" style="25" customWidth="1"/>
    <col min="8974" max="9214" width="9.5" style="25" customWidth="1"/>
    <col min="9215" max="9215" width="5" style="25" customWidth="1"/>
    <col min="9216" max="9216" width="9.5" style="25" customWidth="1"/>
    <col min="9217" max="9217" width="14.125" style="25" customWidth="1"/>
    <col min="9218" max="9218" width="59.25" style="25" customWidth="1"/>
    <col min="9219" max="9219" width="9.75" style="25" customWidth="1"/>
    <col min="9220" max="9220" width="8.125" style="25" customWidth="1"/>
    <col min="9221" max="9221" width="19" style="25" customWidth="1"/>
    <col min="9222" max="9229" width="8.125" style="25" customWidth="1"/>
    <col min="9230" max="9470" width="9.5" style="25" customWidth="1"/>
    <col min="9471" max="9471" width="5" style="25" customWidth="1"/>
    <col min="9472" max="9472" width="9.5" style="25" customWidth="1"/>
    <col min="9473" max="9473" width="14.125" style="25" customWidth="1"/>
    <col min="9474" max="9474" width="59.25" style="25" customWidth="1"/>
    <col min="9475" max="9475" width="9.75" style="25" customWidth="1"/>
    <col min="9476" max="9476" width="8.125" style="25" customWidth="1"/>
    <col min="9477" max="9477" width="19" style="25" customWidth="1"/>
    <col min="9478" max="9485" width="8.125" style="25" customWidth="1"/>
    <col min="9486" max="9726" width="9.5" style="25" customWidth="1"/>
    <col min="9727" max="9727" width="5" style="25" customWidth="1"/>
    <col min="9728" max="9728" width="9.5" style="25" customWidth="1"/>
    <col min="9729" max="9729" width="14.125" style="25" customWidth="1"/>
    <col min="9730" max="9730" width="59.25" style="25" customWidth="1"/>
    <col min="9731" max="9731" width="9.75" style="25" customWidth="1"/>
    <col min="9732" max="9732" width="8.125" style="25" customWidth="1"/>
    <col min="9733" max="9733" width="19" style="25" customWidth="1"/>
    <col min="9734" max="9741" width="8.125" style="25" customWidth="1"/>
    <col min="9742" max="9982" width="9.5" style="25" customWidth="1"/>
    <col min="9983" max="9983" width="5" style="25" customWidth="1"/>
    <col min="9984" max="9984" width="9.5" style="25" customWidth="1"/>
    <col min="9985" max="9985" width="14.125" style="25" customWidth="1"/>
    <col min="9986" max="9986" width="59.25" style="25" customWidth="1"/>
    <col min="9987" max="9987" width="9.75" style="25" customWidth="1"/>
    <col min="9988" max="9988" width="8.125" style="25" customWidth="1"/>
    <col min="9989" max="9989" width="19" style="25" customWidth="1"/>
    <col min="9990" max="9997" width="8.125" style="25" customWidth="1"/>
    <col min="9998" max="10238" width="9.5" style="25" customWidth="1"/>
    <col min="10239" max="10239" width="5" style="25" customWidth="1"/>
    <col min="10240" max="10240" width="9.5" style="25" customWidth="1"/>
    <col min="10241" max="10241" width="14.125" style="25" customWidth="1"/>
    <col min="10242" max="10242" width="59.25" style="25" customWidth="1"/>
    <col min="10243" max="10243" width="9.75" style="25" customWidth="1"/>
    <col min="10244" max="10244" width="8.125" style="25" customWidth="1"/>
    <col min="10245" max="10245" width="19" style="25" customWidth="1"/>
    <col min="10246" max="10253" width="8.125" style="25" customWidth="1"/>
    <col min="10254" max="10494" width="9.5" style="25" customWidth="1"/>
    <col min="10495" max="10495" width="5" style="25" customWidth="1"/>
    <col min="10496" max="10496" width="9.5" style="25" customWidth="1"/>
    <col min="10497" max="10497" width="14.125" style="25" customWidth="1"/>
    <col min="10498" max="10498" width="59.25" style="25" customWidth="1"/>
    <col min="10499" max="10499" width="9.75" style="25" customWidth="1"/>
    <col min="10500" max="10500" width="8.125" style="25" customWidth="1"/>
    <col min="10501" max="10501" width="19" style="25" customWidth="1"/>
    <col min="10502" max="10509" width="8.125" style="25" customWidth="1"/>
    <col min="10510" max="10750" width="9.5" style="25" customWidth="1"/>
    <col min="10751" max="10751" width="5" style="25" customWidth="1"/>
    <col min="10752" max="10752" width="9.5" style="25" customWidth="1"/>
    <col min="10753" max="10753" width="14.125" style="25" customWidth="1"/>
    <col min="10754" max="10754" width="59.25" style="25" customWidth="1"/>
    <col min="10755" max="10755" width="9.75" style="25" customWidth="1"/>
    <col min="10756" max="10756" width="8.125" style="25" customWidth="1"/>
    <col min="10757" max="10757" width="19" style="25" customWidth="1"/>
    <col min="10758" max="10765" width="8.125" style="25" customWidth="1"/>
    <col min="10766" max="11006" width="9.5" style="25" customWidth="1"/>
    <col min="11007" max="11007" width="5" style="25" customWidth="1"/>
    <col min="11008" max="11008" width="9.5" style="25" customWidth="1"/>
    <col min="11009" max="11009" width="14.125" style="25" customWidth="1"/>
    <col min="11010" max="11010" width="59.25" style="25" customWidth="1"/>
    <col min="11011" max="11011" width="9.75" style="25" customWidth="1"/>
    <col min="11012" max="11012" width="8.125" style="25" customWidth="1"/>
    <col min="11013" max="11013" width="19" style="25" customWidth="1"/>
    <col min="11014" max="11021" width="8.125" style="25" customWidth="1"/>
    <col min="11022" max="11262" width="9.5" style="25" customWidth="1"/>
    <col min="11263" max="11263" width="5" style="25" customWidth="1"/>
    <col min="11264" max="11264" width="9.5" style="25" customWidth="1"/>
    <col min="11265" max="11265" width="14.125" style="25" customWidth="1"/>
    <col min="11266" max="11266" width="59.25" style="25" customWidth="1"/>
    <col min="11267" max="11267" width="9.75" style="25" customWidth="1"/>
    <col min="11268" max="11268" width="8.125" style="25" customWidth="1"/>
    <col min="11269" max="11269" width="19" style="25" customWidth="1"/>
    <col min="11270" max="11277" width="8.125" style="25" customWidth="1"/>
    <col min="11278" max="11518" width="9.5" style="25" customWidth="1"/>
    <col min="11519" max="11519" width="5" style="25" customWidth="1"/>
    <col min="11520" max="11520" width="9.5" style="25" customWidth="1"/>
    <col min="11521" max="11521" width="14.125" style="25" customWidth="1"/>
    <col min="11522" max="11522" width="59.25" style="25" customWidth="1"/>
    <col min="11523" max="11523" width="9.75" style="25" customWidth="1"/>
    <col min="11524" max="11524" width="8.125" style="25" customWidth="1"/>
    <col min="11525" max="11525" width="19" style="25" customWidth="1"/>
    <col min="11526" max="11533" width="8.125" style="25" customWidth="1"/>
    <col min="11534" max="11774" width="9.5" style="25" customWidth="1"/>
    <col min="11775" max="11775" width="5" style="25" customWidth="1"/>
    <col min="11776" max="11776" width="9.5" style="25" customWidth="1"/>
    <col min="11777" max="11777" width="14.125" style="25" customWidth="1"/>
    <col min="11778" max="11778" width="59.25" style="25" customWidth="1"/>
    <col min="11779" max="11779" width="9.75" style="25" customWidth="1"/>
    <col min="11780" max="11780" width="8.125" style="25" customWidth="1"/>
    <col min="11781" max="11781" width="19" style="25" customWidth="1"/>
    <col min="11782" max="11789" width="8.125" style="25" customWidth="1"/>
    <col min="11790" max="12030" width="9.5" style="25" customWidth="1"/>
    <col min="12031" max="12031" width="5" style="25" customWidth="1"/>
    <col min="12032" max="12032" width="9.5" style="25" customWidth="1"/>
    <col min="12033" max="12033" width="14.125" style="25" customWidth="1"/>
    <col min="12034" max="12034" width="59.25" style="25" customWidth="1"/>
    <col min="12035" max="12035" width="9.75" style="25" customWidth="1"/>
    <col min="12036" max="12036" width="8.125" style="25" customWidth="1"/>
    <col min="12037" max="12037" width="19" style="25" customWidth="1"/>
    <col min="12038" max="12045" width="8.125" style="25" customWidth="1"/>
    <col min="12046" max="12286" width="9.5" style="25" customWidth="1"/>
    <col min="12287" max="12287" width="5" style="25" customWidth="1"/>
    <col min="12288" max="12288" width="9.5" style="25" customWidth="1"/>
    <col min="12289" max="12289" width="14.125" style="25" customWidth="1"/>
    <col min="12290" max="12290" width="59.25" style="25" customWidth="1"/>
    <col min="12291" max="12291" width="9.75" style="25" customWidth="1"/>
    <col min="12292" max="12292" width="8.125" style="25" customWidth="1"/>
    <col min="12293" max="12293" width="19" style="25" customWidth="1"/>
    <col min="12294" max="12301" width="8.125" style="25" customWidth="1"/>
    <col min="12302" max="12542" width="9.5" style="25" customWidth="1"/>
    <col min="12543" max="12543" width="5" style="25" customWidth="1"/>
    <col min="12544" max="12544" width="9.5" style="25" customWidth="1"/>
    <col min="12545" max="12545" width="14.125" style="25" customWidth="1"/>
    <col min="12546" max="12546" width="59.25" style="25" customWidth="1"/>
    <col min="12547" max="12547" width="9.75" style="25" customWidth="1"/>
    <col min="12548" max="12548" width="8.125" style="25" customWidth="1"/>
    <col min="12549" max="12549" width="19" style="25" customWidth="1"/>
    <col min="12550" max="12557" width="8.125" style="25" customWidth="1"/>
    <col min="12558" max="12798" width="9.5" style="25" customWidth="1"/>
    <col min="12799" max="12799" width="5" style="25" customWidth="1"/>
    <col min="12800" max="12800" width="9.5" style="25" customWidth="1"/>
    <col min="12801" max="12801" width="14.125" style="25" customWidth="1"/>
    <col min="12802" max="12802" width="59.25" style="25" customWidth="1"/>
    <col min="12803" max="12803" width="9.75" style="25" customWidth="1"/>
    <col min="12804" max="12804" width="8.125" style="25" customWidth="1"/>
    <col min="12805" max="12805" width="19" style="25" customWidth="1"/>
    <col min="12806" max="12813" width="8.125" style="25" customWidth="1"/>
    <col min="12814" max="13054" width="9.5" style="25" customWidth="1"/>
    <col min="13055" max="13055" width="5" style="25" customWidth="1"/>
    <col min="13056" max="13056" width="9.5" style="25" customWidth="1"/>
    <col min="13057" max="13057" width="14.125" style="25" customWidth="1"/>
    <col min="13058" max="13058" width="59.25" style="25" customWidth="1"/>
    <col min="13059" max="13059" width="9.75" style="25" customWidth="1"/>
    <col min="13060" max="13060" width="8.125" style="25" customWidth="1"/>
    <col min="13061" max="13061" width="19" style="25" customWidth="1"/>
    <col min="13062" max="13069" width="8.125" style="25" customWidth="1"/>
    <col min="13070" max="13310" width="9.5" style="25" customWidth="1"/>
    <col min="13311" max="13311" width="5" style="25" customWidth="1"/>
    <col min="13312" max="13312" width="9.5" style="25" customWidth="1"/>
    <col min="13313" max="13313" width="14.125" style="25" customWidth="1"/>
    <col min="13314" max="13314" width="59.25" style="25" customWidth="1"/>
    <col min="13315" max="13315" width="9.75" style="25" customWidth="1"/>
    <col min="13316" max="13316" width="8.125" style="25" customWidth="1"/>
    <col min="13317" max="13317" width="19" style="25" customWidth="1"/>
    <col min="13318" max="13325" width="8.125" style="25" customWidth="1"/>
    <col min="13326" max="13566" width="9.5" style="25" customWidth="1"/>
    <col min="13567" max="13567" width="5" style="25" customWidth="1"/>
    <col min="13568" max="13568" width="9.5" style="25" customWidth="1"/>
    <col min="13569" max="13569" width="14.125" style="25" customWidth="1"/>
    <col min="13570" max="13570" width="59.25" style="25" customWidth="1"/>
    <col min="13571" max="13571" width="9.75" style="25" customWidth="1"/>
    <col min="13572" max="13572" width="8.125" style="25" customWidth="1"/>
    <col min="13573" max="13573" width="19" style="25" customWidth="1"/>
    <col min="13574" max="13581" width="8.125" style="25" customWidth="1"/>
    <col min="13582" max="13822" width="9.5" style="25" customWidth="1"/>
    <col min="13823" max="13823" width="5" style="25" customWidth="1"/>
    <col min="13824" max="13824" width="9.5" style="25" customWidth="1"/>
    <col min="13825" max="13825" width="14.125" style="25" customWidth="1"/>
    <col min="13826" max="13826" width="59.25" style="25" customWidth="1"/>
    <col min="13827" max="13827" width="9.75" style="25" customWidth="1"/>
    <col min="13828" max="13828" width="8.125" style="25" customWidth="1"/>
    <col min="13829" max="13829" width="19" style="25" customWidth="1"/>
    <col min="13830" max="13837" width="8.125" style="25" customWidth="1"/>
    <col min="13838" max="14078" width="9.5" style="25" customWidth="1"/>
    <col min="14079" max="14079" width="5" style="25" customWidth="1"/>
    <col min="14080" max="14080" width="9.5" style="25" customWidth="1"/>
    <col min="14081" max="14081" width="14.125" style="25" customWidth="1"/>
    <col min="14082" max="14082" width="59.25" style="25" customWidth="1"/>
    <col min="14083" max="14083" width="9.75" style="25" customWidth="1"/>
    <col min="14084" max="14084" width="8.125" style="25" customWidth="1"/>
    <col min="14085" max="14085" width="19" style="25" customWidth="1"/>
    <col min="14086" max="14093" width="8.125" style="25" customWidth="1"/>
    <col min="14094" max="14334" width="9.5" style="25" customWidth="1"/>
    <col min="14335" max="14335" width="5" style="25" customWidth="1"/>
    <col min="14336" max="14336" width="9.5" style="25" customWidth="1"/>
    <col min="14337" max="14337" width="14.125" style="25" customWidth="1"/>
    <col min="14338" max="14338" width="59.25" style="25" customWidth="1"/>
    <col min="14339" max="14339" width="9.75" style="25" customWidth="1"/>
    <col min="14340" max="14340" width="8.125" style="25" customWidth="1"/>
    <col min="14341" max="14341" width="19" style="25" customWidth="1"/>
    <col min="14342" max="14349" width="8.125" style="25" customWidth="1"/>
    <col min="14350" max="14590" width="9.5" style="25" customWidth="1"/>
    <col min="14591" max="14591" width="5" style="25" customWidth="1"/>
    <col min="14592" max="14592" width="9.5" style="25" customWidth="1"/>
    <col min="14593" max="14593" width="14.125" style="25" customWidth="1"/>
    <col min="14594" max="14594" width="59.25" style="25" customWidth="1"/>
    <col min="14595" max="14595" width="9.75" style="25" customWidth="1"/>
    <col min="14596" max="14596" width="8.125" style="25" customWidth="1"/>
    <col min="14597" max="14597" width="19" style="25" customWidth="1"/>
    <col min="14598" max="14605" width="8.125" style="25" customWidth="1"/>
    <col min="14606" max="14846" width="9.5" style="25" customWidth="1"/>
    <col min="14847" max="14847" width="5" style="25" customWidth="1"/>
    <col min="14848" max="14848" width="9.5" style="25" customWidth="1"/>
    <col min="14849" max="14849" width="14.125" style="25" customWidth="1"/>
    <col min="14850" max="14850" width="59.25" style="25" customWidth="1"/>
    <col min="14851" max="14851" width="9.75" style="25" customWidth="1"/>
    <col min="14852" max="14852" width="8.125" style="25" customWidth="1"/>
    <col min="14853" max="14853" width="19" style="25" customWidth="1"/>
    <col min="14854" max="14861" width="8.125" style="25" customWidth="1"/>
    <col min="14862" max="15102" width="9.5" style="25" customWidth="1"/>
    <col min="15103" max="15103" width="5" style="25" customWidth="1"/>
    <col min="15104" max="15104" width="9.5" style="25" customWidth="1"/>
    <col min="15105" max="15105" width="14.125" style="25" customWidth="1"/>
    <col min="15106" max="15106" width="59.25" style="25" customWidth="1"/>
    <col min="15107" max="15107" width="9.75" style="25" customWidth="1"/>
    <col min="15108" max="15108" width="8.125" style="25" customWidth="1"/>
    <col min="15109" max="15109" width="19" style="25" customWidth="1"/>
    <col min="15110" max="15117" width="8.125" style="25" customWidth="1"/>
    <col min="15118" max="15358" width="9.5" style="25" customWidth="1"/>
    <col min="15359" max="15359" width="5" style="25" customWidth="1"/>
    <col min="15360" max="15360" width="9.5" style="25" customWidth="1"/>
    <col min="15361" max="15361" width="14.125" style="25" customWidth="1"/>
    <col min="15362" max="15362" width="59.25" style="25" customWidth="1"/>
    <col min="15363" max="15363" width="9.75" style="25" customWidth="1"/>
    <col min="15364" max="15364" width="8.125" style="25" customWidth="1"/>
    <col min="15365" max="15365" width="19" style="25" customWidth="1"/>
    <col min="15366" max="15373" width="8.125" style="25" customWidth="1"/>
    <col min="15374" max="15614" width="9.5" style="25" customWidth="1"/>
    <col min="15615" max="15615" width="5" style="25" customWidth="1"/>
    <col min="15616" max="15616" width="9.5" style="25" customWidth="1"/>
    <col min="15617" max="15617" width="14.125" style="25" customWidth="1"/>
    <col min="15618" max="15618" width="59.25" style="25" customWidth="1"/>
    <col min="15619" max="15619" width="9.75" style="25" customWidth="1"/>
    <col min="15620" max="15620" width="8.125" style="25" customWidth="1"/>
    <col min="15621" max="15621" width="19" style="25" customWidth="1"/>
    <col min="15622" max="15629" width="8.125" style="25" customWidth="1"/>
    <col min="15630" max="15870" width="9.5" style="25" customWidth="1"/>
    <col min="15871" max="15871" width="5" style="25" customWidth="1"/>
    <col min="15872" max="15872" width="9.5" style="25" customWidth="1"/>
    <col min="15873" max="15873" width="14.125" style="25" customWidth="1"/>
    <col min="15874" max="15874" width="59.25" style="25" customWidth="1"/>
    <col min="15875" max="15875" width="9.75" style="25" customWidth="1"/>
    <col min="15876" max="15876" width="8.125" style="25" customWidth="1"/>
    <col min="15877" max="15877" width="19" style="25" customWidth="1"/>
    <col min="15878" max="15885" width="8.125" style="25" customWidth="1"/>
    <col min="15886" max="16126" width="9.5" style="25" customWidth="1"/>
    <col min="16127" max="16127" width="5" style="25" customWidth="1"/>
    <col min="16128" max="16128" width="9.5" style="25" customWidth="1"/>
    <col min="16129" max="16129" width="14.125" style="25" customWidth="1"/>
    <col min="16130" max="16130" width="59.25" style="25" customWidth="1"/>
    <col min="16131" max="16131" width="9.75" style="25" customWidth="1"/>
    <col min="16132" max="16132" width="8.125" style="25" customWidth="1"/>
    <col min="16133" max="16133" width="19" style="25" customWidth="1"/>
    <col min="16134" max="16141" width="8.125" style="25" customWidth="1"/>
    <col min="16142" max="16382" width="9.5" style="25" customWidth="1"/>
    <col min="16383" max="16384" width="9.5" style="25"/>
  </cols>
  <sheetData>
    <row r="1" spans="1:6" ht="29.1" customHeight="1">
      <c r="A1" s="50" t="s">
        <v>0</v>
      </c>
      <c r="B1" s="50"/>
      <c r="C1" s="50"/>
      <c r="D1" s="50"/>
      <c r="E1" s="50"/>
      <c r="F1" s="50"/>
    </row>
    <row r="2" spans="1:6" s="24" customFormat="1" ht="25.15" customHeight="1">
      <c r="A2" s="27" t="s">
        <v>1</v>
      </c>
      <c r="B2" s="51" t="s">
        <v>2</v>
      </c>
      <c r="C2" s="51"/>
      <c r="D2" s="28" t="s">
        <v>3</v>
      </c>
      <c r="E2" s="28" t="s">
        <v>4</v>
      </c>
      <c r="F2" s="27" t="s">
        <v>5</v>
      </c>
    </row>
    <row r="3" spans="1:6" ht="29.1" customHeight="1">
      <c r="A3" s="29">
        <v>1</v>
      </c>
      <c r="B3" s="43" t="s">
        <v>6</v>
      </c>
      <c r="C3" s="43"/>
      <c r="D3" s="30" t="s">
        <v>7</v>
      </c>
      <c r="E3" s="31"/>
      <c r="F3" s="32">
        <v>540</v>
      </c>
    </row>
    <row r="4" spans="1:6" ht="40.5" customHeight="1">
      <c r="A4" s="43">
        <v>2</v>
      </c>
      <c r="B4" s="43" t="s">
        <v>8</v>
      </c>
      <c r="C4" s="6" t="s">
        <v>9</v>
      </c>
      <c r="D4" s="33" t="s">
        <v>10</v>
      </c>
      <c r="E4" s="34">
        <v>5.5E-2</v>
      </c>
      <c r="F4" s="35">
        <f>F5*E4</f>
        <v>4.4000000000000004</v>
      </c>
    </row>
    <row r="5" spans="1:6" ht="43.5" customHeight="1">
      <c r="A5" s="43"/>
      <c r="B5" s="43"/>
      <c r="C5" s="29" t="s">
        <v>11</v>
      </c>
      <c r="D5" s="36" t="s">
        <v>12</v>
      </c>
      <c r="E5" s="37"/>
      <c r="F5" s="32">
        <v>80</v>
      </c>
    </row>
    <row r="6" spans="1:6" ht="55.9" customHeight="1">
      <c r="A6" s="43"/>
      <c r="B6" s="43"/>
      <c r="C6" s="29" t="s">
        <v>13</v>
      </c>
      <c r="D6" s="36" t="s">
        <v>14</v>
      </c>
      <c r="E6" s="37"/>
      <c r="F6" s="32">
        <f>F5*E6</f>
        <v>0</v>
      </c>
    </row>
    <row r="7" spans="1:6" ht="43.15" customHeight="1">
      <c r="A7" s="43"/>
      <c r="B7" s="43"/>
      <c r="C7" s="38" t="s">
        <v>15</v>
      </c>
      <c r="D7" s="36" t="s">
        <v>16</v>
      </c>
      <c r="E7" s="37"/>
      <c r="F7" s="32">
        <f>E7*F3/2</f>
        <v>0</v>
      </c>
    </row>
    <row r="8" spans="1:6" ht="42" customHeight="1">
      <c r="A8" s="43"/>
      <c r="B8" s="43"/>
      <c r="C8" s="29" t="s">
        <v>17</v>
      </c>
      <c r="D8" s="36" t="s">
        <v>18</v>
      </c>
      <c r="E8" s="37">
        <v>1.7000000000000001E-2</v>
      </c>
      <c r="F8" s="32">
        <v>2.86</v>
      </c>
    </row>
    <row r="9" spans="1:6" ht="30.4" customHeight="1">
      <c r="A9" s="43"/>
      <c r="B9" s="43"/>
      <c r="C9" s="44" t="s">
        <v>19</v>
      </c>
      <c r="D9" s="36" t="s">
        <v>20</v>
      </c>
      <c r="E9" s="37"/>
      <c r="F9" s="32">
        <f>F5*E9</f>
        <v>0</v>
      </c>
    </row>
    <row r="10" spans="1:6" ht="19.5" customHeight="1">
      <c r="A10" s="43"/>
      <c r="B10" s="43"/>
      <c r="C10" s="45"/>
      <c r="D10" s="30" t="s">
        <v>21</v>
      </c>
      <c r="E10" s="37"/>
      <c r="F10" s="32"/>
    </row>
    <row r="11" spans="1:6" ht="40.15" customHeight="1">
      <c r="A11" s="29">
        <v>3</v>
      </c>
      <c r="B11" s="43" t="s">
        <v>22</v>
      </c>
      <c r="C11" s="43"/>
      <c r="D11" s="36" t="s">
        <v>23</v>
      </c>
      <c r="E11" s="37">
        <v>0.03</v>
      </c>
      <c r="F11" s="32">
        <v>18.82</v>
      </c>
    </row>
    <row r="12" spans="1:6" ht="30" customHeight="1">
      <c r="A12" s="29">
        <v>4</v>
      </c>
      <c r="B12" s="43" t="s">
        <v>24</v>
      </c>
      <c r="C12" s="43"/>
      <c r="D12" s="36" t="s">
        <v>25</v>
      </c>
      <c r="E12" s="37"/>
      <c r="F12" s="32">
        <f>(F3+F4+F5+F6+F7+F8+F9+F10+F11)*E12</f>
        <v>0</v>
      </c>
    </row>
    <row r="13" spans="1:6" ht="43.9" customHeight="1">
      <c r="A13" s="29">
        <v>5</v>
      </c>
      <c r="B13" s="46" t="s">
        <v>26</v>
      </c>
      <c r="C13" s="47"/>
      <c r="D13" s="36" t="s">
        <v>27</v>
      </c>
      <c r="E13" s="37"/>
      <c r="F13" s="32">
        <v>25.87</v>
      </c>
    </row>
    <row r="14" spans="1:6" ht="34.5" customHeight="1">
      <c r="A14" s="29">
        <v>6</v>
      </c>
      <c r="B14" s="43" t="s">
        <v>28</v>
      </c>
      <c r="C14" s="43"/>
      <c r="D14" s="36" t="s">
        <v>137</v>
      </c>
      <c r="E14" s="39"/>
      <c r="F14" s="32">
        <f>(F3+F4+F5+F6+F7+F8+F9+F10+F11+F12+F13)*E14</f>
        <v>0</v>
      </c>
    </row>
    <row r="15" spans="1:6" ht="25.15" customHeight="1">
      <c r="A15" s="46" t="s">
        <v>29</v>
      </c>
      <c r="B15" s="48"/>
      <c r="C15" s="47"/>
      <c r="D15" s="30" t="s">
        <v>30</v>
      </c>
      <c r="E15" s="30"/>
      <c r="F15" s="40">
        <f>SUM(F3:F14)</f>
        <v>671.95</v>
      </c>
    </row>
    <row r="16" spans="1:6" ht="20.100000000000001" customHeight="1">
      <c r="A16" s="49" t="s">
        <v>31</v>
      </c>
      <c r="B16" s="49"/>
      <c r="C16" s="49"/>
      <c r="D16" s="49"/>
      <c r="E16" s="49"/>
      <c r="F16" s="49"/>
    </row>
    <row r="17" spans="1:6" ht="20.100000000000001" customHeight="1">
      <c r="A17" s="41" t="s">
        <v>32</v>
      </c>
      <c r="B17" s="41"/>
      <c r="C17" s="41"/>
      <c r="D17" s="41"/>
      <c r="E17" s="41"/>
      <c r="F17" s="41"/>
    </row>
    <row r="18" spans="1:6" ht="20.100000000000001" customHeight="1">
      <c r="A18" s="41" t="s">
        <v>33</v>
      </c>
      <c r="B18" s="41"/>
      <c r="C18" s="41"/>
      <c r="D18" s="41"/>
      <c r="E18" s="41"/>
      <c r="F18" s="41"/>
    </row>
    <row r="19" spans="1:6" ht="20.100000000000001" customHeight="1">
      <c r="A19" s="41" t="s">
        <v>34</v>
      </c>
      <c r="B19" s="41"/>
      <c r="C19" s="41"/>
      <c r="D19" s="41"/>
      <c r="E19" s="41"/>
      <c r="F19" s="41"/>
    </row>
    <row r="20" spans="1:6" ht="20.100000000000001" customHeight="1">
      <c r="A20" s="42" t="s">
        <v>35</v>
      </c>
      <c r="B20" s="42"/>
      <c r="C20" s="42"/>
      <c r="D20" s="42"/>
      <c r="E20" s="42"/>
      <c r="F20" s="42"/>
    </row>
  </sheetData>
  <mergeCells count="16">
    <mergeCell ref="A1:F1"/>
    <mergeCell ref="B2:C2"/>
    <mergeCell ref="B3:C3"/>
    <mergeCell ref="B11:C11"/>
    <mergeCell ref="B12:C12"/>
    <mergeCell ref="A18:F18"/>
    <mergeCell ref="A19:F19"/>
    <mergeCell ref="A20:F20"/>
    <mergeCell ref="A4:A10"/>
    <mergeCell ref="B4:B10"/>
    <mergeCell ref="C9:C10"/>
    <mergeCell ref="B13:C13"/>
    <mergeCell ref="B14:C14"/>
    <mergeCell ref="A15:C15"/>
    <mergeCell ref="A16:F16"/>
    <mergeCell ref="A17:F17"/>
  </mergeCells>
  <phoneticPr fontId="13" type="noConversion"/>
  <printOptions horizontalCentered="1"/>
  <pageMargins left="0.23622047244094499" right="0.23622047244094499" top="0.39370078740157499" bottom="0.35433070866141703" header="0.31496062992126" footer="0.31496062992126"/>
  <pageSetup paperSize="9" scale="9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F18"/>
  <sheetViews>
    <sheetView topLeftCell="A10" zoomScale="115" zoomScaleNormal="115" workbookViewId="0">
      <selection activeCell="D5" sqref="D5"/>
    </sheetView>
  </sheetViews>
  <sheetFormatPr defaultColWidth="9.5" defaultRowHeight="12"/>
  <cols>
    <col min="1" max="1" width="5" style="25" customWidth="1"/>
    <col min="2" max="2" width="8.625" style="25" customWidth="1"/>
    <col min="3" max="3" width="14.125" style="25" customWidth="1"/>
    <col min="4" max="4" width="79.625" style="26" customWidth="1"/>
    <col min="5" max="5" width="9.75" style="26" customWidth="1"/>
    <col min="6" max="6" width="10.625" style="25" customWidth="1"/>
    <col min="7" max="13" width="8.125" style="25" customWidth="1"/>
    <col min="14" max="254" width="9.5" style="25" customWidth="1"/>
    <col min="255" max="255" width="5" style="25" customWidth="1"/>
    <col min="256" max="256" width="9.5" style="25" customWidth="1"/>
    <col min="257" max="257" width="14.125" style="25" customWidth="1"/>
    <col min="258" max="258" width="59.25" style="25" customWidth="1"/>
    <col min="259" max="259" width="9.75" style="25" customWidth="1"/>
    <col min="260" max="260" width="8.125" style="25" customWidth="1"/>
    <col min="261" max="261" width="19" style="25" customWidth="1"/>
    <col min="262" max="269" width="8.125" style="25" customWidth="1"/>
    <col min="270" max="510" width="9.5" style="25" customWidth="1"/>
    <col min="511" max="511" width="5" style="25" customWidth="1"/>
    <col min="512" max="512" width="9.5" style="25" customWidth="1"/>
    <col min="513" max="513" width="14.125" style="25" customWidth="1"/>
    <col min="514" max="514" width="59.25" style="25" customWidth="1"/>
    <col min="515" max="515" width="9.75" style="25" customWidth="1"/>
    <col min="516" max="516" width="8.125" style="25" customWidth="1"/>
    <col min="517" max="517" width="19" style="25" customWidth="1"/>
    <col min="518" max="525" width="8.125" style="25" customWidth="1"/>
    <col min="526" max="766" width="9.5" style="25" customWidth="1"/>
    <col min="767" max="767" width="5" style="25" customWidth="1"/>
    <col min="768" max="768" width="9.5" style="25" customWidth="1"/>
    <col min="769" max="769" width="14.125" style="25" customWidth="1"/>
    <col min="770" max="770" width="59.25" style="25" customWidth="1"/>
    <col min="771" max="771" width="9.75" style="25" customWidth="1"/>
    <col min="772" max="772" width="8.125" style="25" customWidth="1"/>
    <col min="773" max="773" width="19" style="25" customWidth="1"/>
    <col min="774" max="781" width="8.125" style="25" customWidth="1"/>
    <col min="782" max="1022" width="9.5" style="25" customWidth="1"/>
    <col min="1023" max="1023" width="5" style="25" customWidth="1"/>
    <col min="1024" max="1024" width="9.5" style="25" customWidth="1"/>
    <col min="1025" max="1025" width="14.125" style="25" customWidth="1"/>
    <col min="1026" max="1026" width="59.25" style="25" customWidth="1"/>
    <col min="1027" max="1027" width="9.75" style="25" customWidth="1"/>
    <col min="1028" max="1028" width="8.125" style="25" customWidth="1"/>
    <col min="1029" max="1029" width="19" style="25" customWidth="1"/>
    <col min="1030" max="1037" width="8.125" style="25" customWidth="1"/>
    <col min="1038" max="1278" width="9.5" style="25" customWidth="1"/>
    <col min="1279" max="1279" width="5" style="25" customWidth="1"/>
    <col min="1280" max="1280" width="9.5" style="25" customWidth="1"/>
    <col min="1281" max="1281" width="14.125" style="25" customWidth="1"/>
    <col min="1282" max="1282" width="59.25" style="25" customWidth="1"/>
    <col min="1283" max="1283" width="9.75" style="25" customWidth="1"/>
    <col min="1284" max="1284" width="8.125" style="25" customWidth="1"/>
    <col min="1285" max="1285" width="19" style="25" customWidth="1"/>
    <col min="1286" max="1293" width="8.125" style="25" customWidth="1"/>
    <col min="1294" max="1534" width="9.5" style="25" customWidth="1"/>
    <col min="1535" max="1535" width="5" style="25" customWidth="1"/>
    <col min="1536" max="1536" width="9.5" style="25" customWidth="1"/>
    <col min="1537" max="1537" width="14.125" style="25" customWidth="1"/>
    <col min="1538" max="1538" width="59.25" style="25" customWidth="1"/>
    <col min="1539" max="1539" width="9.75" style="25" customWidth="1"/>
    <col min="1540" max="1540" width="8.125" style="25" customWidth="1"/>
    <col min="1541" max="1541" width="19" style="25" customWidth="1"/>
    <col min="1542" max="1549" width="8.125" style="25" customWidth="1"/>
    <col min="1550" max="1790" width="9.5" style="25" customWidth="1"/>
    <col min="1791" max="1791" width="5" style="25" customWidth="1"/>
    <col min="1792" max="1792" width="9.5" style="25" customWidth="1"/>
    <col min="1793" max="1793" width="14.125" style="25" customWidth="1"/>
    <col min="1794" max="1794" width="59.25" style="25" customWidth="1"/>
    <col min="1795" max="1795" width="9.75" style="25" customWidth="1"/>
    <col min="1796" max="1796" width="8.125" style="25" customWidth="1"/>
    <col min="1797" max="1797" width="19" style="25" customWidth="1"/>
    <col min="1798" max="1805" width="8.125" style="25" customWidth="1"/>
    <col min="1806" max="2046" width="9.5" style="25" customWidth="1"/>
    <col min="2047" max="2047" width="5" style="25" customWidth="1"/>
    <col min="2048" max="2048" width="9.5" style="25" customWidth="1"/>
    <col min="2049" max="2049" width="14.125" style="25" customWidth="1"/>
    <col min="2050" max="2050" width="59.25" style="25" customWidth="1"/>
    <col min="2051" max="2051" width="9.75" style="25" customWidth="1"/>
    <col min="2052" max="2052" width="8.125" style="25" customWidth="1"/>
    <col min="2053" max="2053" width="19" style="25" customWidth="1"/>
    <col min="2054" max="2061" width="8.125" style="25" customWidth="1"/>
    <col min="2062" max="2302" width="9.5" style="25" customWidth="1"/>
    <col min="2303" max="2303" width="5" style="25" customWidth="1"/>
    <col min="2304" max="2304" width="9.5" style="25" customWidth="1"/>
    <col min="2305" max="2305" width="14.125" style="25" customWidth="1"/>
    <col min="2306" max="2306" width="59.25" style="25" customWidth="1"/>
    <col min="2307" max="2307" width="9.75" style="25" customWidth="1"/>
    <col min="2308" max="2308" width="8.125" style="25" customWidth="1"/>
    <col min="2309" max="2309" width="19" style="25" customWidth="1"/>
    <col min="2310" max="2317" width="8.125" style="25" customWidth="1"/>
    <col min="2318" max="2558" width="9.5" style="25" customWidth="1"/>
    <col min="2559" max="2559" width="5" style="25" customWidth="1"/>
    <col min="2560" max="2560" width="9.5" style="25" customWidth="1"/>
    <col min="2561" max="2561" width="14.125" style="25" customWidth="1"/>
    <col min="2562" max="2562" width="59.25" style="25" customWidth="1"/>
    <col min="2563" max="2563" width="9.75" style="25" customWidth="1"/>
    <col min="2564" max="2564" width="8.125" style="25" customWidth="1"/>
    <col min="2565" max="2565" width="19" style="25" customWidth="1"/>
    <col min="2566" max="2573" width="8.125" style="25" customWidth="1"/>
    <col min="2574" max="2814" width="9.5" style="25" customWidth="1"/>
    <col min="2815" max="2815" width="5" style="25" customWidth="1"/>
    <col min="2816" max="2816" width="9.5" style="25" customWidth="1"/>
    <col min="2817" max="2817" width="14.125" style="25" customWidth="1"/>
    <col min="2818" max="2818" width="59.25" style="25" customWidth="1"/>
    <col min="2819" max="2819" width="9.75" style="25" customWidth="1"/>
    <col min="2820" max="2820" width="8.125" style="25" customWidth="1"/>
    <col min="2821" max="2821" width="19" style="25" customWidth="1"/>
    <col min="2822" max="2829" width="8.125" style="25" customWidth="1"/>
    <col min="2830" max="3070" width="9.5" style="25" customWidth="1"/>
    <col min="3071" max="3071" width="5" style="25" customWidth="1"/>
    <col min="3072" max="3072" width="9.5" style="25" customWidth="1"/>
    <col min="3073" max="3073" width="14.125" style="25" customWidth="1"/>
    <col min="3074" max="3074" width="59.25" style="25" customWidth="1"/>
    <col min="3075" max="3075" width="9.75" style="25" customWidth="1"/>
    <col min="3076" max="3076" width="8.125" style="25" customWidth="1"/>
    <col min="3077" max="3077" width="19" style="25" customWidth="1"/>
    <col min="3078" max="3085" width="8.125" style="25" customWidth="1"/>
    <col min="3086" max="3326" width="9.5" style="25" customWidth="1"/>
    <col min="3327" max="3327" width="5" style="25" customWidth="1"/>
    <col min="3328" max="3328" width="9.5" style="25" customWidth="1"/>
    <col min="3329" max="3329" width="14.125" style="25" customWidth="1"/>
    <col min="3330" max="3330" width="59.25" style="25" customWidth="1"/>
    <col min="3331" max="3331" width="9.75" style="25" customWidth="1"/>
    <col min="3332" max="3332" width="8.125" style="25" customWidth="1"/>
    <col min="3333" max="3333" width="19" style="25" customWidth="1"/>
    <col min="3334" max="3341" width="8.125" style="25" customWidth="1"/>
    <col min="3342" max="3582" width="9.5" style="25" customWidth="1"/>
    <col min="3583" max="3583" width="5" style="25" customWidth="1"/>
    <col min="3584" max="3584" width="9.5" style="25" customWidth="1"/>
    <col min="3585" max="3585" width="14.125" style="25" customWidth="1"/>
    <col min="3586" max="3586" width="59.25" style="25" customWidth="1"/>
    <col min="3587" max="3587" width="9.75" style="25" customWidth="1"/>
    <col min="3588" max="3588" width="8.125" style="25" customWidth="1"/>
    <col min="3589" max="3589" width="19" style="25" customWidth="1"/>
    <col min="3590" max="3597" width="8.125" style="25" customWidth="1"/>
    <col min="3598" max="3838" width="9.5" style="25" customWidth="1"/>
    <col min="3839" max="3839" width="5" style="25" customWidth="1"/>
    <col min="3840" max="3840" width="9.5" style="25" customWidth="1"/>
    <col min="3841" max="3841" width="14.125" style="25" customWidth="1"/>
    <col min="3842" max="3842" width="59.25" style="25" customWidth="1"/>
    <col min="3843" max="3843" width="9.75" style="25" customWidth="1"/>
    <col min="3844" max="3844" width="8.125" style="25" customWidth="1"/>
    <col min="3845" max="3845" width="19" style="25" customWidth="1"/>
    <col min="3846" max="3853" width="8.125" style="25" customWidth="1"/>
    <col min="3854" max="4094" width="9.5" style="25" customWidth="1"/>
    <col min="4095" max="4095" width="5" style="25" customWidth="1"/>
    <col min="4096" max="4096" width="9.5" style="25" customWidth="1"/>
    <col min="4097" max="4097" width="14.125" style="25" customWidth="1"/>
    <col min="4098" max="4098" width="59.25" style="25" customWidth="1"/>
    <col min="4099" max="4099" width="9.75" style="25" customWidth="1"/>
    <col min="4100" max="4100" width="8.125" style="25" customWidth="1"/>
    <col min="4101" max="4101" width="19" style="25" customWidth="1"/>
    <col min="4102" max="4109" width="8.125" style="25" customWidth="1"/>
    <col min="4110" max="4350" width="9.5" style="25" customWidth="1"/>
    <col min="4351" max="4351" width="5" style="25" customWidth="1"/>
    <col min="4352" max="4352" width="9.5" style="25" customWidth="1"/>
    <col min="4353" max="4353" width="14.125" style="25" customWidth="1"/>
    <col min="4354" max="4354" width="59.25" style="25" customWidth="1"/>
    <col min="4355" max="4355" width="9.75" style="25" customWidth="1"/>
    <col min="4356" max="4356" width="8.125" style="25" customWidth="1"/>
    <col min="4357" max="4357" width="19" style="25" customWidth="1"/>
    <col min="4358" max="4365" width="8.125" style="25" customWidth="1"/>
    <col min="4366" max="4606" width="9.5" style="25" customWidth="1"/>
    <col min="4607" max="4607" width="5" style="25" customWidth="1"/>
    <col min="4608" max="4608" width="9.5" style="25" customWidth="1"/>
    <col min="4609" max="4609" width="14.125" style="25" customWidth="1"/>
    <col min="4610" max="4610" width="59.25" style="25" customWidth="1"/>
    <col min="4611" max="4611" width="9.75" style="25" customWidth="1"/>
    <col min="4612" max="4612" width="8.125" style="25" customWidth="1"/>
    <col min="4613" max="4613" width="19" style="25" customWidth="1"/>
    <col min="4614" max="4621" width="8.125" style="25" customWidth="1"/>
    <col min="4622" max="4862" width="9.5" style="25" customWidth="1"/>
    <col min="4863" max="4863" width="5" style="25" customWidth="1"/>
    <col min="4864" max="4864" width="9.5" style="25" customWidth="1"/>
    <col min="4865" max="4865" width="14.125" style="25" customWidth="1"/>
    <col min="4866" max="4866" width="59.25" style="25" customWidth="1"/>
    <col min="4867" max="4867" width="9.75" style="25" customWidth="1"/>
    <col min="4868" max="4868" width="8.125" style="25" customWidth="1"/>
    <col min="4869" max="4869" width="19" style="25" customWidth="1"/>
    <col min="4870" max="4877" width="8.125" style="25" customWidth="1"/>
    <col min="4878" max="5118" width="9.5" style="25" customWidth="1"/>
    <col min="5119" max="5119" width="5" style="25" customWidth="1"/>
    <col min="5120" max="5120" width="9.5" style="25" customWidth="1"/>
    <col min="5121" max="5121" width="14.125" style="25" customWidth="1"/>
    <col min="5122" max="5122" width="59.25" style="25" customWidth="1"/>
    <col min="5123" max="5123" width="9.75" style="25" customWidth="1"/>
    <col min="5124" max="5124" width="8.125" style="25" customWidth="1"/>
    <col min="5125" max="5125" width="19" style="25" customWidth="1"/>
    <col min="5126" max="5133" width="8.125" style="25" customWidth="1"/>
    <col min="5134" max="5374" width="9.5" style="25" customWidth="1"/>
    <col min="5375" max="5375" width="5" style="25" customWidth="1"/>
    <col min="5376" max="5376" width="9.5" style="25" customWidth="1"/>
    <col min="5377" max="5377" width="14.125" style="25" customWidth="1"/>
    <col min="5378" max="5378" width="59.25" style="25" customWidth="1"/>
    <col min="5379" max="5379" width="9.75" style="25" customWidth="1"/>
    <col min="5380" max="5380" width="8.125" style="25" customWidth="1"/>
    <col min="5381" max="5381" width="19" style="25" customWidth="1"/>
    <col min="5382" max="5389" width="8.125" style="25" customWidth="1"/>
    <col min="5390" max="5630" width="9.5" style="25" customWidth="1"/>
    <col min="5631" max="5631" width="5" style="25" customWidth="1"/>
    <col min="5632" max="5632" width="9.5" style="25" customWidth="1"/>
    <col min="5633" max="5633" width="14.125" style="25" customWidth="1"/>
    <col min="5634" max="5634" width="59.25" style="25" customWidth="1"/>
    <col min="5635" max="5635" width="9.75" style="25" customWidth="1"/>
    <col min="5636" max="5636" width="8.125" style="25" customWidth="1"/>
    <col min="5637" max="5637" width="19" style="25" customWidth="1"/>
    <col min="5638" max="5645" width="8.125" style="25" customWidth="1"/>
    <col min="5646" max="5886" width="9.5" style="25" customWidth="1"/>
    <col min="5887" max="5887" width="5" style="25" customWidth="1"/>
    <col min="5888" max="5888" width="9.5" style="25" customWidth="1"/>
    <col min="5889" max="5889" width="14.125" style="25" customWidth="1"/>
    <col min="5890" max="5890" width="59.25" style="25" customWidth="1"/>
    <col min="5891" max="5891" width="9.75" style="25" customWidth="1"/>
    <col min="5892" max="5892" width="8.125" style="25" customWidth="1"/>
    <col min="5893" max="5893" width="19" style="25" customWidth="1"/>
    <col min="5894" max="5901" width="8.125" style="25" customWidth="1"/>
    <col min="5902" max="6142" width="9.5" style="25" customWidth="1"/>
    <col min="6143" max="6143" width="5" style="25" customWidth="1"/>
    <col min="6144" max="6144" width="9.5" style="25" customWidth="1"/>
    <col min="6145" max="6145" width="14.125" style="25" customWidth="1"/>
    <col min="6146" max="6146" width="59.25" style="25" customWidth="1"/>
    <col min="6147" max="6147" width="9.75" style="25" customWidth="1"/>
    <col min="6148" max="6148" width="8.125" style="25" customWidth="1"/>
    <col min="6149" max="6149" width="19" style="25" customWidth="1"/>
    <col min="6150" max="6157" width="8.125" style="25" customWidth="1"/>
    <col min="6158" max="6398" width="9.5" style="25" customWidth="1"/>
    <col min="6399" max="6399" width="5" style="25" customWidth="1"/>
    <col min="6400" max="6400" width="9.5" style="25" customWidth="1"/>
    <col min="6401" max="6401" width="14.125" style="25" customWidth="1"/>
    <col min="6402" max="6402" width="59.25" style="25" customWidth="1"/>
    <col min="6403" max="6403" width="9.75" style="25" customWidth="1"/>
    <col min="6404" max="6404" width="8.125" style="25" customWidth="1"/>
    <col min="6405" max="6405" width="19" style="25" customWidth="1"/>
    <col min="6406" max="6413" width="8.125" style="25" customWidth="1"/>
    <col min="6414" max="6654" width="9.5" style="25" customWidth="1"/>
    <col min="6655" max="6655" width="5" style="25" customWidth="1"/>
    <col min="6656" max="6656" width="9.5" style="25" customWidth="1"/>
    <col min="6657" max="6657" width="14.125" style="25" customWidth="1"/>
    <col min="6658" max="6658" width="59.25" style="25" customWidth="1"/>
    <col min="6659" max="6659" width="9.75" style="25" customWidth="1"/>
    <col min="6660" max="6660" width="8.125" style="25" customWidth="1"/>
    <col min="6661" max="6661" width="19" style="25" customWidth="1"/>
    <col min="6662" max="6669" width="8.125" style="25" customWidth="1"/>
    <col min="6670" max="6910" width="9.5" style="25" customWidth="1"/>
    <col min="6911" max="6911" width="5" style="25" customWidth="1"/>
    <col min="6912" max="6912" width="9.5" style="25" customWidth="1"/>
    <col min="6913" max="6913" width="14.125" style="25" customWidth="1"/>
    <col min="6914" max="6914" width="59.25" style="25" customWidth="1"/>
    <col min="6915" max="6915" width="9.75" style="25" customWidth="1"/>
    <col min="6916" max="6916" width="8.125" style="25" customWidth="1"/>
    <col min="6917" max="6917" width="19" style="25" customWidth="1"/>
    <col min="6918" max="6925" width="8.125" style="25" customWidth="1"/>
    <col min="6926" max="7166" width="9.5" style="25" customWidth="1"/>
    <col min="7167" max="7167" width="5" style="25" customWidth="1"/>
    <col min="7168" max="7168" width="9.5" style="25" customWidth="1"/>
    <col min="7169" max="7169" width="14.125" style="25" customWidth="1"/>
    <col min="7170" max="7170" width="59.25" style="25" customWidth="1"/>
    <col min="7171" max="7171" width="9.75" style="25" customWidth="1"/>
    <col min="7172" max="7172" width="8.125" style="25" customWidth="1"/>
    <col min="7173" max="7173" width="19" style="25" customWidth="1"/>
    <col min="7174" max="7181" width="8.125" style="25" customWidth="1"/>
    <col min="7182" max="7422" width="9.5" style="25" customWidth="1"/>
    <col min="7423" max="7423" width="5" style="25" customWidth="1"/>
    <col min="7424" max="7424" width="9.5" style="25" customWidth="1"/>
    <col min="7425" max="7425" width="14.125" style="25" customWidth="1"/>
    <col min="7426" max="7426" width="59.25" style="25" customWidth="1"/>
    <col min="7427" max="7427" width="9.75" style="25" customWidth="1"/>
    <col min="7428" max="7428" width="8.125" style="25" customWidth="1"/>
    <col min="7429" max="7429" width="19" style="25" customWidth="1"/>
    <col min="7430" max="7437" width="8.125" style="25" customWidth="1"/>
    <col min="7438" max="7678" width="9.5" style="25" customWidth="1"/>
    <col min="7679" max="7679" width="5" style="25" customWidth="1"/>
    <col min="7680" max="7680" width="9.5" style="25" customWidth="1"/>
    <col min="7681" max="7681" width="14.125" style="25" customWidth="1"/>
    <col min="7682" max="7682" width="59.25" style="25" customWidth="1"/>
    <col min="7683" max="7683" width="9.75" style="25" customWidth="1"/>
    <col min="7684" max="7684" width="8.125" style="25" customWidth="1"/>
    <col min="7685" max="7685" width="19" style="25" customWidth="1"/>
    <col min="7686" max="7693" width="8.125" style="25" customWidth="1"/>
    <col min="7694" max="7934" width="9.5" style="25" customWidth="1"/>
    <col min="7935" max="7935" width="5" style="25" customWidth="1"/>
    <col min="7936" max="7936" width="9.5" style="25" customWidth="1"/>
    <col min="7937" max="7937" width="14.125" style="25" customWidth="1"/>
    <col min="7938" max="7938" width="59.25" style="25" customWidth="1"/>
    <col min="7939" max="7939" width="9.75" style="25" customWidth="1"/>
    <col min="7940" max="7940" width="8.125" style="25" customWidth="1"/>
    <col min="7941" max="7941" width="19" style="25" customWidth="1"/>
    <col min="7942" max="7949" width="8.125" style="25" customWidth="1"/>
    <col min="7950" max="8190" width="9.5" style="25" customWidth="1"/>
    <col min="8191" max="8191" width="5" style="25" customWidth="1"/>
    <col min="8192" max="8192" width="9.5" style="25" customWidth="1"/>
    <col min="8193" max="8193" width="14.125" style="25" customWidth="1"/>
    <col min="8194" max="8194" width="59.25" style="25" customWidth="1"/>
    <col min="8195" max="8195" width="9.75" style="25" customWidth="1"/>
    <col min="8196" max="8196" width="8.125" style="25" customWidth="1"/>
    <col min="8197" max="8197" width="19" style="25" customWidth="1"/>
    <col min="8198" max="8205" width="8.125" style="25" customWidth="1"/>
    <col min="8206" max="8446" width="9.5" style="25" customWidth="1"/>
    <col min="8447" max="8447" width="5" style="25" customWidth="1"/>
    <col min="8448" max="8448" width="9.5" style="25" customWidth="1"/>
    <col min="8449" max="8449" width="14.125" style="25" customWidth="1"/>
    <col min="8450" max="8450" width="59.25" style="25" customWidth="1"/>
    <col min="8451" max="8451" width="9.75" style="25" customWidth="1"/>
    <col min="8452" max="8452" width="8.125" style="25" customWidth="1"/>
    <col min="8453" max="8453" width="19" style="25" customWidth="1"/>
    <col min="8454" max="8461" width="8.125" style="25" customWidth="1"/>
    <col min="8462" max="8702" width="9.5" style="25" customWidth="1"/>
    <col min="8703" max="8703" width="5" style="25" customWidth="1"/>
    <col min="8704" max="8704" width="9.5" style="25" customWidth="1"/>
    <col min="8705" max="8705" width="14.125" style="25" customWidth="1"/>
    <col min="8706" max="8706" width="59.25" style="25" customWidth="1"/>
    <col min="8707" max="8707" width="9.75" style="25" customWidth="1"/>
    <col min="8708" max="8708" width="8.125" style="25" customWidth="1"/>
    <col min="8709" max="8709" width="19" style="25" customWidth="1"/>
    <col min="8710" max="8717" width="8.125" style="25" customWidth="1"/>
    <col min="8718" max="8958" width="9.5" style="25" customWidth="1"/>
    <col min="8959" max="8959" width="5" style="25" customWidth="1"/>
    <col min="8960" max="8960" width="9.5" style="25" customWidth="1"/>
    <col min="8961" max="8961" width="14.125" style="25" customWidth="1"/>
    <col min="8962" max="8962" width="59.25" style="25" customWidth="1"/>
    <col min="8963" max="8963" width="9.75" style="25" customWidth="1"/>
    <col min="8964" max="8964" width="8.125" style="25" customWidth="1"/>
    <col min="8965" max="8965" width="19" style="25" customWidth="1"/>
    <col min="8966" max="8973" width="8.125" style="25" customWidth="1"/>
    <col min="8974" max="9214" width="9.5" style="25" customWidth="1"/>
    <col min="9215" max="9215" width="5" style="25" customWidth="1"/>
    <col min="9216" max="9216" width="9.5" style="25" customWidth="1"/>
    <col min="9217" max="9217" width="14.125" style="25" customWidth="1"/>
    <col min="9218" max="9218" width="59.25" style="25" customWidth="1"/>
    <col min="9219" max="9219" width="9.75" style="25" customWidth="1"/>
    <col min="9220" max="9220" width="8.125" style="25" customWidth="1"/>
    <col min="9221" max="9221" width="19" style="25" customWidth="1"/>
    <col min="9222" max="9229" width="8.125" style="25" customWidth="1"/>
    <col min="9230" max="9470" width="9.5" style="25" customWidth="1"/>
    <col min="9471" max="9471" width="5" style="25" customWidth="1"/>
    <col min="9472" max="9472" width="9.5" style="25" customWidth="1"/>
    <col min="9473" max="9473" width="14.125" style="25" customWidth="1"/>
    <col min="9474" max="9474" width="59.25" style="25" customWidth="1"/>
    <col min="9475" max="9475" width="9.75" style="25" customWidth="1"/>
    <col min="9476" max="9476" width="8.125" style="25" customWidth="1"/>
    <col min="9477" max="9477" width="19" style="25" customWidth="1"/>
    <col min="9478" max="9485" width="8.125" style="25" customWidth="1"/>
    <col min="9486" max="9726" width="9.5" style="25" customWidth="1"/>
    <col min="9727" max="9727" width="5" style="25" customWidth="1"/>
    <col min="9728" max="9728" width="9.5" style="25" customWidth="1"/>
    <col min="9729" max="9729" width="14.125" style="25" customWidth="1"/>
    <col min="9730" max="9730" width="59.25" style="25" customWidth="1"/>
    <col min="9731" max="9731" width="9.75" style="25" customWidth="1"/>
    <col min="9732" max="9732" width="8.125" style="25" customWidth="1"/>
    <col min="9733" max="9733" width="19" style="25" customWidth="1"/>
    <col min="9734" max="9741" width="8.125" style="25" customWidth="1"/>
    <col min="9742" max="9982" width="9.5" style="25" customWidth="1"/>
    <col min="9983" max="9983" width="5" style="25" customWidth="1"/>
    <col min="9984" max="9984" width="9.5" style="25" customWidth="1"/>
    <col min="9985" max="9985" width="14.125" style="25" customWidth="1"/>
    <col min="9986" max="9986" width="59.25" style="25" customWidth="1"/>
    <col min="9987" max="9987" width="9.75" style="25" customWidth="1"/>
    <col min="9988" max="9988" width="8.125" style="25" customWidth="1"/>
    <col min="9989" max="9989" width="19" style="25" customWidth="1"/>
    <col min="9990" max="9997" width="8.125" style="25" customWidth="1"/>
    <col min="9998" max="10238" width="9.5" style="25" customWidth="1"/>
    <col min="10239" max="10239" width="5" style="25" customWidth="1"/>
    <col min="10240" max="10240" width="9.5" style="25" customWidth="1"/>
    <col min="10241" max="10241" width="14.125" style="25" customWidth="1"/>
    <col min="10242" max="10242" width="59.25" style="25" customWidth="1"/>
    <col min="10243" max="10243" width="9.75" style="25" customWidth="1"/>
    <col min="10244" max="10244" width="8.125" style="25" customWidth="1"/>
    <col min="10245" max="10245" width="19" style="25" customWidth="1"/>
    <col min="10246" max="10253" width="8.125" style="25" customWidth="1"/>
    <col min="10254" max="10494" width="9.5" style="25" customWidth="1"/>
    <col min="10495" max="10495" width="5" style="25" customWidth="1"/>
    <col min="10496" max="10496" width="9.5" style="25" customWidth="1"/>
    <col min="10497" max="10497" width="14.125" style="25" customWidth="1"/>
    <col min="10498" max="10498" width="59.25" style="25" customWidth="1"/>
    <col min="10499" max="10499" width="9.75" style="25" customWidth="1"/>
    <col min="10500" max="10500" width="8.125" style="25" customWidth="1"/>
    <col min="10501" max="10501" width="19" style="25" customWidth="1"/>
    <col min="10502" max="10509" width="8.125" style="25" customWidth="1"/>
    <col min="10510" max="10750" width="9.5" style="25" customWidth="1"/>
    <col min="10751" max="10751" width="5" style="25" customWidth="1"/>
    <col min="10752" max="10752" width="9.5" style="25" customWidth="1"/>
    <col min="10753" max="10753" width="14.125" style="25" customWidth="1"/>
    <col min="10754" max="10754" width="59.25" style="25" customWidth="1"/>
    <col min="10755" max="10755" width="9.75" style="25" customWidth="1"/>
    <col min="10756" max="10756" width="8.125" style="25" customWidth="1"/>
    <col min="10757" max="10757" width="19" style="25" customWidth="1"/>
    <col min="10758" max="10765" width="8.125" style="25" customWidth="1"/>
    <col min="10766" max="11006" width="9.5" style="25" customWidth="1"/>
    <col min="11007" max="11007" width="5" style="25" customWidth="1"/>
    <col min="11008" max="11008" width="9.5" style="25" customWidth="1"/>
    <col min="11009" max="11009" width="14.125" style="25" customWidth="1"/>
    <col min="11010" max="11010" width="59.25" style="25" customWidth="1"/>
    <col min="11011" max="11011" width="9.75" style="25" customWidth="1"/>
    <col min="11012" max="11012" width="8.125" style="25" customWidth="1"/>
    <col min="11013" max="11013" width="19" style="25" customWidth="1"/>
    <col min="11014" max="11021" width="8.125" style="25" customWidth="1"/>
    <col min="11022" max="11262" width="9.5" style="25" customWidth="1"/>
    <col min="11263" max="11263" width="5" style="25" customWidth="1"/>
    <col min="11264" max="11264" width="9.5" style="25" customWidth="1"/>
    <col min="11265" max="11265" width="14.125" style="25" customWidth="1"/>
    <col min="11266" max="11266" width="59.25" style="25" customWidth="1"/>
    <col min="11267" max="11267" width="9.75" style="25" customWidth="1"/>
    <col min="11268" max="11268" width="8.125" style="25" customWidth="1"/>
    <col min="11269" max="11269" width="19" style="25" customWidth="1"/>
    <col min="11270" max="11277" width="8.125" style="25" customWidth="1"/>
    <col min="11278" max="11518" width="9.5" style="25" customWidth="1"/>
    <col min="11519" max="11519" width="5" style="25" customWidth="1"/>
    <col min="11520" max="11520" width="9.5" style="25" customWidth="1"/>
    <col min="11521" max="11521" width="14.125" style="25" customWidth="1"/>
    <col min="11522" max="11522" width="59.25" style="25" customWidth="1"/>
    <col min="11523" max="11523" width="9.75" style="25" customWidth="1"/>
    <col min="11524" max="11524" width="8.125" style="25" customWidth="1"/>
    <col min="11525" max="11525" width="19" style="25" customWidth="1"/>
    <col min="11526" max="11533" width="8.125" style="25" customWidth="1"/>
    <col min="11534" max="11774" width="9.5" style="25" customWidth="1"/>
    <col min="11775" max="11775" width="5" style="25" customWidth="1"/>
    <col min="11776" max="11776" width="9.5" style="25" customWidth="1"/>
    <col min="11777" max="11777" width="14.125" style="25" customWidth="1"/>
    <col min="11778" max="11778" width="59.25" style="25" customWidth="1"/>
    <col min="11779" max="11779" width="9.75" style="25" customWidth="1"/>
    <col min="11780" max="11780" width="8.125" style="25" customWidth="1"/>
    <col min="11781" max="11781" width="19" style="25" customWidth="1"/>
    <col min="11782" max="11789" width="8.125" style="25" customWidth="1"/>
    <col min="11790" max="12030" width="9.5" style="25" customWidth="1"/>
    <col min="12031" max="12031" width="5" style="25" customWidth="1"/>
    <col min="12032" max="12032" width="9.5" style="25" customWidth="1"/>
    <col min="12033" max="12033" width="14.125" style="25" customWidth="1"/>
    <col min="12034" max="12034" width="59.25" style="25" customWidth="1"/>
    <col min="12035" max="12035" width="9.75" style="25" customWidth="1"/>
    <col min="12036" max="12036" width="8.125" style="25" customWidth="1"/>
    <col min="12037" max="12037" width="19" style="25" customWidth="1"/>
    <col min="12038" max="12045" width="8.125" style="25" customWidth="1"/>
    <col min="12046" max="12286" width="9.5" style="25" customWidth="1"/>
    <col min="12287" max="12287" width="5" style="25" customWidth="1"/>
    <col min="12288" max="12288" width="9.5" style="25" customWidth="1"/>
    <col min="12289" max="12289" width="14.125" style="25" customWidth="1"/>
    <col min="12290" max="12290" width="59.25" style="25" customWidth="1"/>
    <col min="12291" max="12291" width="9.75" style="25" customWidth="1"/>
    <col min="12292" max="12292" width="8.125" style="25" customWidth="1"/>
    <col min="12293" max="12293" width="19" style="25" customWidth="1"/>
    <col min="12294" max="12301" width="8.125" style="25" customWidth="1"/>
    <col min="12302" max="12542" width="9.5" style="25" customWidth="1"/>
    <col min="12543" max="12543" width="5" style="25" customWidth="1"/>
    <col min="12544" max="12544" width="9.5" style="25" customWidth="1"/>
    <col min="12545" max="12545" width="14.125" style="25" customWidth="1"/>
    <col min="12546" max="12546" width="59.25" style="25" customWidth="1"/>
    <col min="12547" max="12547" width="9.75" style="25" customWidth="1"/>
    <col min="12548" max="12548" width="8.125" style="25" customWidth="1"/>
    <col min="12549" max="12549" width="19" style="25" customWidth="1"/>
    <col min="12550" max="12557" width="8.125" style="25" customWidth="1"/>
    <col min="12558" max="12798" width="9.5" style="25" customWidth="1"/>
    <col min="12799" max="12799" width="5" style="25" customWidth="1"/>
    <col min="12800" max="12800" width="9.5" style="25" customWidth="1"/>
    <col min="12801" max="12801" width="14.125" style="25" customWidth="1"/>
    <col min="12802" max="12802" width="59.25" style="25" customWidth="1"/>
    <col min="12803" max="12803" width="9.75" style="25" customWidth="1"/>
    <col min="12804" max="12804" width="8.125" style="25" customWidth="1"/>
    <col min="12805" max="12805" width="19" style="25" customWidth="1"/>
    <col min="12806" max="12813" width="8.125" style="25" customWidth="1"/>
    <col min="12814" max="13054" width="9.5" style="25" customWidth="1"/>
    <col min="13055" max="13055" width="5" style="25" customWidth="1"/>
    <col min="13056" max="13056" width="9.5" style="25" customWidth="1"/>
    <col min="13057" max="13057" width="14.125" style="25" customWidth="1"/>
    <col min="13058" max="13058" width="59.25" style="25" customWidth="1"/>
    <col min="13059" max="13059" width="9.75" style="25" customWidth="1"/>
    <col min="13060" max="13060" width="8.125" style="25" customWidth="1"/>
    <col min="13061" max="13061" width="19" style="25" customWidth="1"/>
    <col min="13062" max="13069" width="8.125" style="25" customWidth="1"/>
    <col min="13070" max="13310" width="9.5" style="25" customWidth="1"/>
    <col min="13311" max="13311" width="5" style="25" customWidth="1"/>
    <col min="13312" max="13312" width="9.5" style="25" customWidth="1"/>
    <col min="13313" max="13313" width="14.125" style="25" customWidth="1"/>
    <col min="13314" max="13314" width="59.25" style="25" customWidth="1"/>
    <col min="13315" max="13315" width="9.75" style="25" customWidth="1"/>
    <col min="13316" max="13316" width="8.125" style="25" customWidth="1"/>
    <col min="13317" max="13317" width="19" style="25" customWidth="1"/>
    <col min="13318" max="13325" width="8.125" style="25" customWidth="1"/>
    <col min="13326" max="13566" width="9.5" style="25" customWidth="1"/>
    <col min="13567" max="13567" width="5" style="25" customWidth="1"/>
    <col min="13568" max="13568" width="9.5" style="25" customWidth="1"/>
    <col min="13569" max="13569" width="14.125" style="25" customWidth="1"/>
    <col min="13570" max="13570" width="59.25" style="25" customWidth="1"/>
    <col min="13571" max="13571" width="9.75" style="25" customWidth="1"/>
    <col min="13572" max="13572" width="8.125" style="25" customWidth="1"/>
    <col min="13573" max="13573" width="19" style="25" customWidth="1"/>
    <col min="13574" max="13581" width="8.125" style="25" customWidth="1"/>
    <col min="13582" max="13822" width="9.5" style="25" customWidth="1"/>
    <col min="13823" max="13823" width="5" style="25" customWidth="1"/>
    <col min="13824" max="13824" width="9.5" style="25" customWidth="1"/>
    <col min="13825" max="13825" width="14.125" style="25" customWidth="1"/>
    <col min="13826" max="13826" width="59.25" style="25" customWidth="1"/>
    <col min="13827" max="13827" width="9.75" style="25" customWidth="1"/>
    <col min="13828" max="13828" width="8.125" style="25" customWidth="1"/>
    <col min="13829" max="13829" width="19" style="25" customWidth="1"/>
    <col min="13830" max="13837" width="8.125" style="25" customWidth="1"/>
    <col min="13838" max="14078" width="9.5" style="25" customWidth="1"/>
    <col min="14079" max="14079" width="5" style="25" customWidth="1"/>
    <col min="14080" max="14080" width="9.5" style="25" customWidth="1"/>
    <col min="14081" max="14081" width="14.125" style="25" customWidth="1"/>
    <col min="14082" max="14082" width="59.25" style="25" customWidth="1"/>
    <col min="14083" max="14083" width="9.75" style="25" customWidth="1"/>
    <col min="14084" max="14084" width="8.125" style="25" customWidth="1"/>
    <col min="14085" max="14085" width="19" style="25" customWidth="1"/>
    <col min="14086" max="14093" width="8.125" style="25" customWidth="1"/>
    <col min="14094" max="14334" width="9.5" style="25" customWidth="1"/>
    <col min="14335" max="14335" width="5" style="25" customWidth="1"/>
    <col min="14336" max="14336" width="9.5" style="25" customWidth="1"/>
    <col min="14337" max="14337" width="14.125" style="25" customWidth="1"/>
    <col min="14338" max="14338" width="59.25" style="25" customWidth="1"/>
    <col min="14339" max="14339" width="9.75" style="25" customWidth="1"/>
    <col min="14340" max="14340" width="8.125" style="25" customWidth="1"/>
    <col min="14341" max="14341" width="19" style="25" customWidth="1"/>
    <col min="14342" max="14349" width="8.125" style="25" customWidth="1"/>
    <col min="14350" max="14590" width="9.5" style="25" customWidth="1"/>
    <col min="14591" max="14591" width="5" style="25" customWidth="1"/>
    <col min="14592" max="14592" width="9.5" style="25" customWidth="1"/>
    <col min="14593" max="14593" width="14.125" style="25" customWidth="1"/>
    <col min="14594" max="14594" width="59.25" style="25" customWidth="1"/>
    <col min="14595" max="14595" width="9.75" style="25" customWidth="1"/>
    <col min="14596" max="14596" width="8.125" style="25" customWidth="1"/>
    <col min="14597" max="14597" width="19" style="25" customWidth="1"/>
    <col min="14598" max="14605" width="8.125" style="25" customWidth="1"/>
    <col min="14606" max="14846" width="9.5" style="25" customWidth="1"/>
    <col min="14847" max="14847" width="5" style="25" customWidth="1"/>
    <col min="14848" max="14848" width="9.5" style="25" customWidth="1"/>
    <col min="14849" max="14849" width="14.125" style="25" customWidth="1"/>
    <col min="14850" max="14850" width="59.25" style="25" customWidth="1"/>
    <col min="14851" max="14851" width="9.75" style="25" customWidth="1"/>
    <col min="14852" max="14852" width="8.125" style="25" customWidth="1"/>
    <col min="14853" max="14853" width="19" style="25" customWidth="1"/>
    <col min="14854" max="14861" width="8.125" style="25" customWidth="1"/>
    <col min="14862" max="15102" width="9.5" style="25" customWidth="1"/>
    <col min="15103" max="15103" width="5" style="25" customWidth="1"/>
    <col min="15104" max="15104" width="9.5" style="25" customWidth="1"/>
    <col min="15105" max="15105" width="14.125" style="25" customWidth="1"/>
    <col min="15106" max="15106" width="59.25" style="25" customWidth="1"/>
    <col min="15107" max="15107" width="9.75" style="25" customWidth="1"/>
    <col min="15108" max="15108" width="8.125" style="25" customWidth="1"/>
    <col min="15109" max="15109" width="19" style="25" customWidth="1"/>
    <col min="15110" max="15117" width="8.125" style="25" customWidth="1"/>
    <col min="15118" max="15358" width="9.5" style="25" customWidth="1"/>
    <col min="15359" max="15359" width="5" style="25" customWidth="1"/>
    <col min="15360" max="15360" width="9.5" style="25" customWidth="1"/>
    <col min="15361" max="15361" width="14.125" style="25" customWidth="1"/>
    <col min="15362" max="15362" width="59.25" style="25" customWidth="1"/>
    <col min="15363" max="15363" width="9.75" style="25" customWidth="1"/>
    <col min="15364" max="15364" width="8.125" style="25" customWidth="1"/>
    <col min="15365" max="15365" width="19" style="25" customWidth="1"/>
    <col min="15366" max="15373" width="8.125" style="25" customWidth="1"/>
    <col min="15374" max="15614" width="9.5" style="25" customWidth="1"/>
    <col min="15615" max="15615" width="5" style="25" customWidth="1"/>
    <col min="15616" max="15616" width="9.5" style="25" customWidth="1"/>
    <col min="15617" max="15617" width="14.125" style="25" customWidth="1"/>
    <col min="15618" max="15618" width="59.25" style="25" customWidth="1"/>
    <col min="15619" max="15619" width="9.75" style="25" customWidth="1"/>
    <col min="15620" max="15620" width="8.125" style="25" customWidth="1"/>
    <col min="15621" max="15621" width="19" style="25" customWidth="1"/>
    <col min="15622" max="15629" width="8.125" style="25" customWidth="1"/>
    <col min="15630" max="15870" width="9.5" style="25" customWidth="1"/>
    <col min="15871" max="15871" width="5" style="25" customWidth="1"/>
    <col min="15872" max="15872" width="9.5" style="25" customWidth="1"/>
    <col min="15873" max="15873" width="14.125" style="25" customWidth="1"/>
    <col min="15874" max="15874" width="59.25" style="25" customWidth="1"/>
    <col min="15875" max="15875" width="9.75" style="25" customWidth="1"/>
    <col min="15876" max="15876" width="8.125" style="25" customWidth="1"/>
    <col min="15877" max="15877" width="19" style="25" customWidth="1"/>
    <col min="15878" max="15885" width="8.125" style="25" customWidth="1"/>
    <col min="15886" max="16126" width="9.5" style="25" customWidth="1"/>
    <col min="16127" max="16127" width="5" style="25" customWidth="1"/>
    <col min="16128" max="16128" width="9.5" style="25" customWidth="1"/>
    <col min="16129" max="16129" width="14.125" style="25" customWidth="1"/>
    <col min="16130" max="16130" width="59.25" style="25" customWidth="1"/>
    <col min="16131" max="16131" width="9.75" style="25" customWidth="1"/>
    <col min="16132" max="16132" width="8.125" style="25" customWidth="1"/>
    <col min="16133" max="16133" width="19" style="25" customWidth="1"/>
    <col min="16134" max="16141" width="8.125" style="25" customWidth="1"/>
    <col min="16142" max="16382" width="9.5" style="25" customWidth="1"/>
    <col min="16383" max="16384" width="9.5" style="25"/>
  </cols>
  <sheetData>
    <row r="1" spans="1:6" ht="29.1" customHeight="1">
      <c r="A1" s="50" t="s">
        <v>36</v>
      </c>
      <c r="B1" s="50"/>
      <c r="C1" s="50"/>
      <c r="D1" s="50"/>
      <c r="E1" s="50"/>
      <c r="F1" s="50"/>
    </row>
    <row r="2" spans="1:6" s="24" customFormat="1" ht="25.15" customHeight="1">
      <c r="A2" s="27" t="s">
        <v>1</v>
      </c>
      <c r="B2" s="51" t="s">
        <v>2</v>
      </c>
      <c r="C2" s="51"/>
      <c r="D2" s="28" t="s">
        <v>3</v>
      </c>
      <c r="E2" s="28" t="s">
        <v>4</v>
      </c>
      <c r="F2" s="27" t="s">
        <v>5</v>
      </c>
    </row>
    <row r="3" spans="1:6" ht="22.9" customHeight="1">
      <c r="A3" s="29">
        <v>1</v>
      </c>
      <c r="B3" s="43" t="s">
        <v>6</v>
      </c>
      <c r="C3" s="43"/>
      <c r="D3" s="30" t="s">
        <v>37</v>
      </c>
      <c r="E3" s="31"/>
      <c r="F3" s="32"/>
    </row>
    <row r="4" spans="1:6" ht="40.5" customHeight="1">
      <c r="A4" s="43">
        <v>2</v>
      </c>
      <c r="B4" s="43" t="s">
        <v>8</v>
      </c>
      <c r="C4" s="6" t="s">
        <v>9</v>
      </c>
      <c r="D4" s="33" t="s">
        <v>10</v>
      </c>
      <c r="E4" s="34">
        <v>5.5E-2</v>
      </c>
      <c r="F4" s="35">
        <v>93.5</v>
      </c>
    </row>
    <row r="5" spans="1:6" ht="43.5" customHeight="1">
      <c r="A5" s="43"/>
      <c r="B5" s="43"/>
      <c r="C5" s="29" t="s">
        <v>11</v>
      </c>
      <c r="D5" s="36" t="s">
        <v>136</v>
      </c>
      <c r="E5" s="37"/>
      <c r="F5" s="32">
        <v>1700</v>
      </c>
    </row>
    <row r="6" spans="1:6" ht="55.9" customHeight="1">
      <c r="A6" s="43"/>
      <c r="B6" s="43"/>
      <c r="C6" s="29" t="s">
        <v>13</v>
      </c>
      <c r="D6" s="36" t="s">
        <v>38</v>
      </c>
      <c r="E6" s="37">
        <v>0.03</v>
      </c>
      <c r="F6" s="32">
        <f>F5*E6</f>
        <v>51</v>
      </c>
    </row>
    <row r="7" spans="1:6" ht="43.15" customHeight="1">
      <c r="A7" s="43"/>
      <c r="B7" s="43"/>
      <c r="C7" s="38" t="s">
        <v>15</v>
      </c>
      <c r="D7" s="36" t="s">
        <v>39</v>
      </c>
      <c r="E7" s="37"/>
      <c r="F7" s="32">
        <f>E7*F3/2</f>
        <v>0</v>
      </c>
    </row>
    <row r="8" spans="1:6" ht="42" customHeight="1">
      <c r="A8" s="43"/>
      <c r="B8" s="43"/>
      <c r="C8" s="29" t="s">
        <v>17</v>
      </c>
      <c r="D8" s="36" t="s">
        <v>18</v>
      </c>
      <c r="E8" s="37">
        <v>1.7000000000000001E-2</v>
      </c>
      <c r="F8" s="32">
        <v>30.4</v>
      </c>
    </row>
    <row r="9" spans="1:6" ht="30.4" customHeight="1">
      <c r="A9" s="43"/>
      <c r="B9" s="43"/>
      <c r="C9" s="44" t="s">
        <v>19</v>
      </c>
      <c r="D9" s="36" t="s">
        <v>20</v>
      </c>
      <c r="E9" s="37"/>
      <c r="F9" s="32">
        <f>F5*E9</f>
        <v>0</v>
      </c>
    </row>
    <row r="10" spans="1:6" ht="19.5" customHeight="1">
      <c r="A10" s="43"/>
      <c r="B10" s="43"/>
      <c r="C10" s="45"/>
      <c r="D10" s="30" t="s">
        <v>40</v>
      </c>
      <c r="E10" s="37"/>
      <c r="F10" s="32"/>
    </row>
    <row r="11" spans="1:6" ht="40.15" customHeight="1">
      <c r="A11" s="29">
        <v>3</v>
      </c>
      <c r="B11" s="43" t="s">
        <v>22</v>
      </c>
      <c r="C11" s="43"/>
      <c r="D11" s="36" t="s">
        <v>41</v>
      </c>
      <c r="E11" s="37">
        <v>0.03</v>
      </c>
      <c r="F11" s="32">
        <v>56.25</v>
      </c>
    </row>
    <row r="12" spans="1:6" ht="51" customHeight="1">
      <c r="A12" s="29">
        <v>4</v>
      </c>
      <c r="B12" s="43" t="s">
        <v>24</v>
      </c>
      <c r="C12" s="43"/>
      <c r="D12" s="36" t="s">
        <v>42</v>
      </c>
      <c r="E12" s="37"/>
      <c r="F12" s="32">
        <f>(F3+F4+F5+F6+F7+F8+F9+F10+F11)*E12</f>
        <v>0</v>
      </c>
    </row>
    <row r="13" spans="1:6" ht="43.9" customHeight="1">
      <c r="A13" s="29">
        <v>5</v>
      </c>
      <c r="B13" s="46" t="s">
        <v>26</v>
      </c>
      <c r="C13" s="47"/>
      <c r="D13" s="36" t="s">
        <v>43</v>
      </c>
      <c r="E13" s="37"/>
      <c r="F13" s="32">
        <v>43.59</v>
      </c>
    </row>
    <row r="14" spans="1:6" ht="34.5" customHeight="1">
      <c r="A14" s="29">
        <v>6</v>
      </c>
      <c r="B14" s="43" t="s">
        <v>28</v>
      </c>
      <c r="C14" s="43"/>
      <c r="D14" s="36" t="s">
        <v>137</v>
      </c>
      <c r="E14" s="39"/>
      <c r="F14" s="32">
        <f>(F3+F4+F5+F6+F7+F8+F9+F10+F11+F12+F13)*E14</f>
        <v>0</v>
      </c>
    </row>
    <row r="15" spans="1:6" ht="25.15" customHeight="1">
      <c r="A15" s="46" t="s">
        <v>29</v>
      </c>
      <c r="B15" s="48"/>
      <c r="C15" s="47"/>
      <c r="D15" s="30" t="s">
        <v>30</v>
      </c>
      <c r="E15" s="30"/>
      <c r="F15" s="40">
        <f>SUM(F3:F14)</f>
        <v>1974.74</v>
      </c>
    </row>
    <row r="16" spans="1:6" ht="20.100000000000001" customHeight="1">
      <c r="A16" s="49" t="s">
        <v>44</v>
      </c>
      <c r="B16" s="49"/>
      <c r="C16" s="49"/>
      <c r="D16" s="49"/>
      <c r="E16" s="49"/>
      <c r="F16" s="49"/>
    </row>
    <row r="17" spans="1:6" ht="20.100000000000001" customHeight="1">
      <c r="A17" s="41" t="s">
        <v>45</v>
      </c>
      <c r="B17" s="41"/>
      <c r="C17" s="41"/>
      <c r="D17" s="41"/>
      <c r="E17" s="41"/>
      <c r="F17" s="41"/>
    </row>
    <row r="18" spans="1:6" ht="20.100000000000001" customHeight="1">
      <c r="A18" s="41" t="s">
        <v>46</v>
      </c>
      <c r="B18" s="41"/>
      <c r="C18" s="41"/>
      <c r="D18" s="41"/>
      <c r="E18" s="41"/>
      <c r="F18" s="41"/>
    </row>
  </sheetData>
  <mergeCells count="14">
    <mergeCell ref="A1:F1"/>
    <mergeCell ref="B2:C2"/>
    <mergeCell ref="B3:C3"/>
    <mergeCell ref="B11:C11"/>
    <mergeCell ref="B12:C12"/>
    <mergeCell ref="A18:F18"/>
    <mergeCell ref="A4:A10"/>
    <mergeCell ref="B4:B10"/>
    <mergeCell ref="C9:C10"/>
    <mergeCell ref="B13:C13"/>
    <mergeCell ref="B14:C14"/>
    <mergeCell ref="A15:C15"/>
    <mergeCell ref="A16:F16"/>
    <mergeCell ref="A17:F17"/>
  </mergeCells>
  <phoneticPr fontId="13" type="noConversion"/>
  <printOptions horizontalCentered="1"/>
  <pageMargins left="0.23622047244094499" right="0.23622047244094499" top="0.39370078740157499" bottom="0.35433070866141703" header="0.31496062992126" footer="0.31496062992126"/>
  <pageSetup paperSize="9" scale="94" orientation="landscape"/>
</worksheet>
</file>

<file path=xl/worksheets/sheet3.xml><?xml version="1.0" encoding="utf-8"?>
<worksheet xmlns="http://schemas.openxmlformats.org/spreadsheetml/2006/main" xmlns:r="http://schemas.openxmlformats.org/officeDocument/2006/relationships">
  <dimension ref="A2:F28"/>
  <sheetViews>
    <sheetView workbookViewId="0">
      <selection activeCell="A2" sqref="A2:F2"/>
    </sheetView>
  </sheetViews>
  <sheetFormatPr defaultColWidth="9" defaultRowHeight="13.5"/>
  <cols>
    <col min="1" max="1" width="6.25" customWidth="1"/>
    <col min="2" max="2" width="34.875" customWidth="1"/>
    <col min="3" max="3" width="18.75" customWidth="1"/>
    <col min="4" max="4" width="19.375" customWidth="1"/>
    <col min="5" max="5" width="20.875" customWidth="1"/>
    <col min="6" max="6" width="22" customWidth="1"/>
    <col min="7" max="7" width="12.75"/>
  </cols>
  <sheetData>
    <row r="2" spans="1:6" ht="24" customHeight="1">
      <c r="A2" s="52" t="s">
        <v>47</v>
      </c>
      <c r="B2" s="52"/>
      <c r="C2" s="52"/>
      <c r="D2" s="52"/>
      <c r="E2" s="52"/>
      <c r="F2" s="52"/>
    </row>
    <row r="3" spans="1:6" ht="30" customHeight="1">
      <c r="A3" s="18" t="s">
        <v>1</v>
      </c>
      <c r="B3" s="18" t="s">
        <v>48</v>
      </c>
      <c r="C3" s="18" t="s">
        <v>49</v>
      </c>
      <c r="D3" s="18" t="s">
        <v>50</v>
      </c>
      <c r="E3" s="18" t="s">
        <v>51</v>
      </c>
      <c r="F3" s="18" t="s">
        <v>52</v>
      </c>
    </row>
    <row r="4" spans="1:6" ht="20.100000000000001" customHeight="1">
      <c r="A4" s="19">
        <v>1</v>
      </c>
      <c r="B4" s="20" t="str">
        <f>'1金沙绿景苑小区'!A1</f>
        <v>金沙绿景苑地下车库经营成本测算表</v>
      </c>
      <c r="C4" s="19">
        <f>'1金沙绿景苑小区'!D6</f>
        <v>473</v>
      </c>
      <c r="D4" s="21">
        <f>C4/C8</f>
        <v>0.8240418118466899</v>
      </c>
      <c r="E4" s="22">
        <f>'1金沙绿景苑小区'!D37</f>
        <v>527.40169133192387</v>
      </c>
      <c r="F4" s="22">
        <f>E4*D4</f>
        <v>434.60104529616723</v>
      </c>
    </row>
    <row r="5" spans="1:6" ht="20.100000000000001" customHeight="1">
      <c r="A5" s="19">
        <v>2</v>
      </c>
      <c r="B5" s="20" t="str">
        <f>'2印象'!A1</f>
        <v>印象小区地下车库经营成本测算表</v>
      </c>
      <c r="C5" s="19">
        <f>'2印象'!D6</f>
        <v>73</v>
      </c>
      <c r="D5" s="21">
        <f>C5/C8</f>
        <v>0.12717770034843207</v>
      </c>
      <c r="E5" s="22">
        <f>'2印象'!D37</f>
        <v>1899.958904109589</v>
      </c>
      <c r="F5" s="22">
        <f>E5*D5</f>
        <v>241.63240418118468</v>
      </c>
    </row>
    <row r="6" spans="1:6" ht="20.100000000000001" customHeight="1">
      <c r="A6" s="19">
        <v>3</v>
      </c>
      <c r="B6" s="20" t="str">
        <f>'3中和名都'!A1</f>
        <v>中和名居地下车库经营成本测算表</v>
      </c>
      <c r="C6" s="19">
        <f>'3中和名都'!D6</f>
        <v>28</v>
      </c>
      <c r="D6" s="21">
        <f>C6/C8</f>
        <v>4.878048780487805E-2</v>
      </c>
      <c r="E6" s="22">
        <f>'3中和名都'!D37</f>
        <v>4644.5714285714284</v>
      </c>
      <c r="F6" s="22">
        <f>E6*D6</f>
        <v>226.5644599303136</v>
      </c>
    </row>
    <row r="7" spans="1:6" ht="20.100000000000001" customHeight="1">
      <c r="A7" s="19"/>
      <c r="B7" s="20"/>
      <c r="C7" s="19"/>
      <c r="D7" s="21"/>
      <c r="E7" s="20"/>
      <c r="F7" s="22"/>
    </row>
    <row r="8" spans="1:6" ht="20.100000000000001" customHeight="1">
      <c r="A8" s="53" t="s">
        <v>53</v>
      </c>
      <c r="B8" s="53"/>
      <c r="C8" s="19">
        <f>SUM(C4:C7)</f>
        <v>574</v>
      </c>
      <c r="D8" s="21">
        <f>SUM(D4:D7)</f>
        <v>1</v>
      </c>
      <c r="E8" s="22">
        <f>(E4+E5+E6)/3</f>
        <v>2357.3106746709805</v>
      </c>
      <c r="F8" s="22">
        <f>SUM(F4:F7)</f>
        <v>902.79790940766543</v>
      </c>
    </row>
    <row r="9" spans="1:6" ht="20.100000000000001" customHeight="1">
      <c r="A9" s="23"/>
    </row>
    <row r="10" spans="1:6" ht="20.100000000000001" customHeight="1"/>
    <row r="11" spans="1:6" ht="20.100000000000001" customHeight="1"/>
    <row r="12" spans="1:6" ht="20.100000000000001" customHeight="1"/>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sheetData>
  <mergeCells count="2">
    <mergeCell ref="A2:F2"/>
    <mergeCell ref="A8:B8"/>
  </mergeCells>
  <phoneticPr fontId="13" type="noConversion"/>
  <pageMargins left="0.75" right="0.75" top="1" bottom="1" header="0.5" footer="0.5"/>
  <pageSetup paperSize="9" orientation="landscape"/>
</worksheet>
</file>

<file path=xl/worksheets/sheet4.xml><?xml version="1.0" encoding="utf-8"?>
<worksheet xmlns="http://schemas.openxmlformats.org/spreadsheetml/2006/main" xmlns:r="http://schemas.openxmlformats.org/officeDocument/2006/relationships">
  <dimension ref="A1:F40"/>
  <sheetViews>
    <sheetView workbookViewId="0">
      <selection activeCell="J5" sqref="J5"/>
    </sheetView>
  </sheetViews>
  <sheetFormatPr defaultColWidth="10" defaultRowHeight="14.25"/>
  <cols>
    <col min="1" max="1" width="25.25" style="1" customWidth="1"/>
    <col min="2" max="2" width="6.125" style="3" customWidth="1"/>
    <col min="3" max="3" width="40.625" style="4" customWidth="1"/>
    <col min="4" max="4" width="14" style="3" customWidth="1"/>
    <col min="5" max="5" width="11.375" style="1" hidden="1" customWidth="1"/>
    <col min="6" max="6" width="17.375" style="1" customWidth="1"/>
    <col min="7" max="16384" width="10" style="1"/>
  </cols>
  <sheetData>
    <row r="1" spans="1:5" ht="25.5" customHeight="1">
      <c r="A1" s="58" t="s">
        <v>54</v>
      </c>
      <c r="B1" s="58"/>
      <c r="C1" s="58"/>
      <c r="D1" s="58"/>
      <c r="E1" s="58"/>
    </row>
    <row r="2" spans="1:5" ht="24" customHeight="1">
      <c r="A2" s="59" t="s">
        <v>55</v>
      </c>
      <c r="B2" s="59"/>
      <c r="C2" s="60"/>
    </row>
    <row r="3" spans="1:5" ht="20.100000000000001" customHeight="1">
      <c r="A3" s="56" t="s">
        <v>56</v>
      </c>
      <c r="B3" s="56" t="s">
        <v>57</v>
      </c>
      <c r="C3" s="56" t="s">
        <v>58</v>
      </c>
      <c r="D3" s="56" t="s">
        <v>59</v>
      </c>
      <c r="E3" s="56" t="s">
        <v>60</v>
      </c>
    </row>
    <row r="4" spans="1:5" ht="20.100000000000001" customHeight="1">
      <c r="A4" s="56"/>
      <c r="B4" s="56"/>
      <c r="C4" s="56"/>
      <c r="D4" s="56"/>
      <c r="E4" s="56"/>
    </row>
    <row r="5" spans="1:5" ht="20.100000000000001" customHeight="1">
      <c r="A5" s="5" t="s">
        <v>61</v>
      </c>
      <c r="B5" s="6">
        <v>1</v>
      </c>
      <c r="C5" s="6"/>
      <c r="D5" s="7"/>
      <c r="E5" s="8"/>
    </row>
    <row r="6" spans="1:5" s="2" customFormat="1" ht="20.100000000000001" customHeight="1">
      <c r="A6" s="9" t="s">
        <v>62</v>
      </c>
      <c r="B6" s="6">
        <v>2</v>
      </c>
      <c r="C6" s="6"/>
      <c r="D6" s="10">
        <v>473</v>
      </c>
      <c r="E6" s="11"/>
    </row>
    <row r="7" spans="1:5" s="2" customFormat="1" ht="20.100000000000001" customHeight="1">
      <c r="A7" s="9" t="s">
        <v>63</v>
      </c>
      <c r="B7" s="6">
        <v>3</v>
      </c>
      <c r="C7" s="6"/>
      <c r="D7" s="10"/>
      <c r="E7" s="11"/>
    </row>
    <row r="8" spans="1:5" s="2" customFormat="1" ht="20.100000000000001" customHeight="1">
      <c r="A8" s="9" t="s">
        <v>64</v>
      </c>
      <c r="B8" s="6">
        <v>4</v>
      </c>
      <c r="C8" s="10" t="s">
        <v>65</v>
      </c>
      <c r="D8" s="10">
        <v>1</v>
      </c>
      <c r="E8" s="11"/>
    </row>
    <row r="9" spans="1:5" s="2" customFormat="1" ht="42.95" customHeight="1">
      <c r="A9" s="9" t="s">
        <v>66</v>
      </c>
      <c r="B9" s="6">
        <v>5</v>
      </c>
      <c r="C9" s="10" t="s">
        <v>67</v>
      </c>
      <c r="D9" s="12"/>
      <c r="E9" s="13"/>
    </row>
    <row r="10" spans="1:5" s="2" customFormat="1" ht="20.100000000000001" customHeight="1">
      <c r="A10" s="5" t="s">
        <v>68</v>
      </c>
      <c r="B10" s="6"/>
      <c r="C10" s="14"/>
      <c r="D10" s="15">
        <f>D11+D12</f>
        <v>0</v>
      </c>
      <c r="E10" s="13"/>
    </row>
    <row r="11" spans="1:5" s="2" customFormat="1" ht="51" customHeight="1">
      <c r="A11" s="9" t="s">
        <v>69</v>
      </c>
      <c r="B11" s="6">
        <v>6</v>
      </c>
      <c r="C11" s="10" t="s">
        <v>70</v>
      </c>
      <c r="D11" s="10"/>
      <c r="E11" s="13"/>
    </row>
    <row r="12" spans="1:5" s="2" customFormat="1" ht="38.1" customHeight="1">
      <c r="A12" s="9" t="s">
        <v>71</v>
      </c>
      <c r="B12" s="6">
        <v>7</v>
      </c>
      <c r="C12" s="10" t="s">
        <v>72</v>
      </c>
      <c r="D12" s="10"/>
      <c r="E12" s="13"/>
    </row>
    <row r="13" spans="1:5" s="2" customFormat="1" ht="20.100000000000001" customHeight="1">
      <c r="A13" s="5" t="s">
        <v>73</v>
      </c>
      <c r="B13" s="6"/>
      <c r="C13" s="15"/>
      <c r="D13" s="16">
        <f>(D14+D15+D16+D17+D18+D19)</f>
        <v>138747</v>
      </c>
      <c r="E13" s="11"/>
    </row>
    <row r="14" spans="1:5" s="2" customFormat="1" ht="54.95" customHeight="1">
      <c r="A14" s="9" t="s">
        <v>74</v>
      </c>
      <c r="B14" s="6">
        <v>8</v>
      </c>
      <c r="C14" s="10" t="s">
        <v>75</v>
      </c>
      <c r="D14" s="10">
        <v>66000</v>
      </c>
      <c r="E14" s="11"/>
    </row>
    <row r="15" spans="1:5" s="2" customFormat="1" ht="65.099999999999994" customHeight="1">
      <c r="A15" s="9" t="s">
        <v>76</v>
      </c>
      <c r="B15" s="6">
        <v>9</v>
      </c>
      <c r="C15" s="10" t="s">
        <v>77</v>
      </c>
      <c r="D15" s="10">
        <v>24000</v>
      </c>
      <c r="E15" s="11"/>
    </row>
    <row r="16" spans="1:5" s="2" customFormat="1" ht="54" customHeight="1">
      <c r="A16" s="9" t="s">
        <v>78</v>
      </c>
      <c r="B16" s="6">
        <v>10</v>
      </c>
      <c r="C16" s="10" t="s">
        <v>79</v>
      </c>
      <c r="D16" s="10">
        <v>45014</v>
      </c>
      <c r="E16" s="11"/>
    </row>
    <row r="17" spans="1:6" s="2" customFormat="1" ht="38.1" customHeight="1">
      <c r="A17" s="9" t="s">
        <v>80</v>
      </c>
      <c r="B17" s="6">
        <v>11</v>
      </c>
      <c r="C17" s="10" t="s">
        <v>81</v>
      </c>
      <c r="D17" s="10">
        <v>3150</v>
      </c>
      <c r="E17" s="11"/>
    </row>
    <row r="18" spans="1:6" s="2" customFormat="1" ht="38.1" customHeight="1">
      <c r="A18" s="9" t="s">
        <v>82</v>
      </c>
      <c r="B18" s="6">
        <v>12</v>
      </c>
      <c r="C18" s="10" t="s">
        <v>83</v>
      </c>
      <c r="D18" s="10">
        <v>0</v>
      </c>
      <c r="E18" s="11"/>
    </row>
    <row r="19" spans="1:6" s="2" customFormat="1" ht="38.1" customHeight="1">
      <c r="A19" s="9" t="s">
        <v>84</v>
      </c>
      <c r="B19" s="6">
        <v>13</v>
      </c>
      <c r="C19" s="10" t="s">
        <v>85</v>
      </c>
      <c r="D19" s="10">
        <v>583</v>
      </c>
      <c r="E19" s="11"/>
    </row>
    <row r="20" spans="1:6" s="2" customFormat="1" ht="20.100000000000001" customHeight="1">
      <c r="A20" s="5" t="s">
        <v>86</v>
      </c>
      <c r="B20" s="6"/>
      <c r="C20" s="14"/>
      <c r="D20" s="14">
        <f>D21+D22+D23+D24+D25+D26+D27</f>
        <v>66064</v>
      </c>
      <c r="E20" s="11"/>
    </row>
    <row r="21" spans="1:6" s="2" customFormat="1" ht="38.1" customHeight="1">
      <c r="A21" s="9" t="s">
        <v>87</v>
      </c>
      <c r="B21" s="6">
        <v>14</v>
      </c>
      <c r="C21" s="10" t="s">
        <v>88</v>
      </c>
      <c r="D21" s="10">
        <v>30272</v>
      </c>
      <c r="E21" s="11"/>
    </row>
    <row r="22" spans="1:6" ht="38.1" customHeight="1">
      <c r="A22" s="9" t="s">
        <v>89</v>
      </c>
      <c r="B22" s="6">
        <v>15</v>
      </c>
      <c r="C22" s="10" t="s">
        <v>90</v>
      </c>
      <c r="D22" s="10">
        <v>244</v>
      </c>
      <c r="E22" s="11"/>
      <c r="F22" s="2"/>
    </row>
    <row r="23" spans="1:6" ht="38.1" customHeight="1">
      <c r="A23" s="9" t="s">
        <v>91</v>
      </c>
      <c r="B23" s="6">
        <v>16</v>
      </c>
      <c r="C23" s="10" t="s">
        <v>92</v>
      </c>
      <c r="D23" s="10">
        <v>5600</v>
      </c>
      <c r="E23" s="11"/>
      <c r="F23" s="2"/>
    </row>
    <row r="24" spans="1:6" ht="38.1" customHeight="1">
      <c r="A24" s="9" t="s">
        <v>93</v>
      </c>
      <c r="B24" s="6">
        <v>17</v>
      </c>
      <c r="C24" s="10" t="s">
        <v>94</v>
      </c>
      <c r="D24" s="10">
        <v>28380</v>
      </c>
      <c r="E24" s="11"/>
      <c r="F24" s="2"/>
    </row>
    <row r="25" spans="1:6" ht="38.1" customHeight="1">
      <c r="A25" s="9" t="s">
        <v>95</v>
      </c>
      <c r="B25" s="6">
        <v>18</v>
      </c>
      <c r="C25" s="10"/>
      <c r="D25" s="10">
        <v>0</v>
      </c>
      <c r="E25" s="11"/>
      <c r="F25" s="2"/>
    </row>
    <row r="26" spans="1:6" ht="54.95" customHeight="1">
      <c r="A26" s="9" t="s">
        <v>96</v>
      </c>
      <c r="B26" s="6">
        <v>19</v>
      </c>
      <c r="C26" s="10" t="s">
        <v>97</v>
      </c>
      <c r="D26" s="10">
        <v>800</v>
      </c>
      <c r="E26" s="11"/>
      <c r="F26" s="2"/>
    </row>
    <row r="27" spans="1:6" ht="38.1" customHeight="1">
      <c r="A27" s="9" t="s">
        <v>98</v>
      </c>
      <c r="B27" s="6">
        <v>20</v>
      </c>
      <c r="C27" s="10" t="s">
        <v>99</v>
      </c>
      <c r="D27" s="10">
        <v>768</v>
      </c>
      <c r="E27" s="11"/>
      <c r="F27" s="2"/>
    </row>
    <row r="28" spans="1:6" s="2" customFormat="1" ht="20.100000000000001" customHeight="1">
      <c r="A28" s="5" t="s">
        <v>100</v>
      </c>
      <c r="B28" s="6"/>
      <c r="C28" s="15"/>
      <c r="D28" s="14">
        <f>D29+D30</f>
        <v>44650</v>
      </c>
      <c r="E28" s="11"/>
    </row>
    <row r="29" spans="1:6" ht="38.1" customHeight="1">
      <c r="A29" s="9" t="s">
        <v>101</v>
      </c>
      <c r="B29" s="6">
        <v>21</v>
      </c>
      <c r="C29" s="10" t="s">
        <v>102</v>
      </c>
      <c r="D29" s="10">
        <v>30460</v>
      </c>
      <c r="E29" s="11"/>
      <c r="F29" s="2"/>
    </row>
    <row r="30" spans="1:6" ht="38.1" customHeight="1">
      <c r="A30" s="9" t="s">
        <v>103</v>
      </c>
      <c r="B30" s="6">
        <v>22</v>
      </c>
      <c r="C30" s="10" t="s">
        <v>104</v>
      </c>
      <c r="D30" s="10">
        <v>14190</v>
      </c>
      <c r="E30" s="11"/>
      <c r="F30" s="2"/>
    </row>
    <row r="31" spans="1:6" ht="20.100000000000001" customHeight="1">
      <c r="A31" s="5" t="s">
        <v>105</v>
      </c>
      <c r="B31" s="15"/>
      <c r="C31" s="15" t="s">
        <v>106</v>
      </c>
      <c r="D31" s="16"/>
      <c r="E31" s="11"/>
      <c r="F31" s="2"/>
    </row>
    <row r="32" spans="1:6" ht="20.100000000000001" customHeight="1">
      <c r="A32" s="5" t="s">
        <v>107</v>
      </c>
      <c r="B32" s="6"/>
      <c r="C32" s="6"/>
      <c r="D32" s="14">
        <f>D33+D34</f>
        <v>0</v>
      </c>
      <c r="E32" s="11"/>
      <c r="F32" s="2"/>
    </row>
    <row r="33" spans="1:6" ht="38.1" customHeight="1">
      <c r="A33" s="9" t="s">
        <v>108</v>
      </c>
      <c r="B33" s="6">
        <v>23</v>
      </c>
      <c r="C33" s="54" t="s">
        <v>109</v>
      </c>
      <c r="D33" s="10"/>
      <c r="E33" s="11"/>
      <c r="F33" s="2"/>
    </row>
    <row r="34" spans="1:6" ht="38.1" customHeight="1">
      <c r="A34" s="9" t="s">
        <v>110</v>
      </c>
      <c r="B34" s="6">
        <v>24</v>
      </c>
      <c r="C34" s="55"/>
      <c r="D34" s="10"/>
      <c r="E34" s="11"/>
      <c r="F34" s="2"/>
    </row>
    <row r="35" spans="1:6" ht="60.95" customHeight="1">
      <c r="A35" s="5" t="s">
        <v>111</v>
      </c>
      <c r="B35" s="15"/>
      <c r="C35" s="10" t="s">
        <v>112</v>
      </c>
      <c r="D35" s="16">
        <f>D31*0.25*0.2</f>
        <v>0</v>
      </c>
      <c r="E35" s="11"/>
      <c r="F35" s="2"/>
    </row>
    <row r="36" spans="1:6" s="2" customFormat="1" ht="20.100000000000001" customHeight="1">
      <c r="A36" s="5" t="s">
        <v>113</v>
      </c>
      <c r="B36" s="6"/>
      <c r="C36" s="10"/>
      <c r="D36" s="16">
        <f>D35+D31+D32+D28+D20+D13+D10</f>
        <v>249461</v>
      </c>
      <c r="E36" s="11"/>
    </row>
    <row r="37" spans="1:6" s="2" customFormat="1" ht="26.1" customHeight="1">
      <c r="A37" s="5" t="s">
        <v>114</v>
      </c>
      <c r="B37" s="6"/>
      <c r="C37" s="15"/>
      <c r="D37" s="16">
        <f>D36/D6</f>
        <v>527.40169133192387</v>
      </c>
      <c r="E37" s="11"/>
    </row>
    <row r="38" spans="1:6" ht="20.100000000000001" customHeight="1">
      <c r="A38" s="57"/>
      <c r="B38" s="57"/>
      <c r="C38" s="57"/>
      <c r="D38" s="57"/>
    </row>
    <row r="39" spans="1:6">
      <c r="A39" s="57"/>
      <c r="B39" s="57"/>
      <c r="C39" s="57"/>
      <c r="D39" s="57"/>
    </row>
    <row r="40" spans="1:6">
      <c r="A40" s="17"/>
    </row>
  </sheetData>
  <mergeCells count="9">
    <mergeCell ref="C33:C34"/>
    <mergeCell ref="D3:D4"/>
    <mergeCell ref="E3:E4"/>
    <mergeCell ref="A38:D39"/>
    <mergeCell ref="A1:E1"/>
    <mergeCell ref="A2:C2"/>
    <mergeCell ref="A3:A4"/>
    <mergeCell ref="B3:B4"/>
    <mergeCell ref="C3:C4"/>
  </mergeCells>
  <phoneticPr fontId="13"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F40"/>
  <sheetViews>
    <sheetView workbookViewId="0">
      <selection activeCell="D31" sqref="D31"/>
    </sheetView>
  </sheetViews>
  <sheetFormatPr defaultColWidth="10" defaultRowHeight="14.25"/>
  <cols>
    <col min="1" max="1" width="25.25" style="1" customWidth="1"/>
    <col min="2" max="2" width="6.125" style="3" customWidth="1"/>
    <col min="3" max="3" width="40.625" style="4" customWidth="1"/>
    <col min="4" max="4" width="14" style="3" customWidth="1"/>
    <col min="5" max="5" width="11.375" style="1" hidden="1" customWidth="1"/>
    <col min="6" max="6" width="17.375" style="1" customWidth="1"/>
    <col min="7" max="16384" width="10" style="1"/>
  </cols>
  <sheetData>
    <row r="1" spans="1:5" ht="25.5" customHeight="1">
      <c r="A1" s="58" t="s">
        <v>115</v>
      </c>
      <c r="B1" s="58"/>
      <c r="C1" s="58"/>
      <c r="D1" s="58"/>
      <c r="E1" s="58"/>
    </row>
    <row r="2" spans="1:5" ht="24" customHeight="1">
      <c r="A2" s="59" t="s">
        <v>116</v>
      </c>
      <c r="B2" s="59"/>
      <c r="C2" s="60"/>
    </row>
    <row r="3" spans="1:5" ht="20.100000000000001" customHeight="1">
      <c r="A3" s="56" t="s">
        <v>56</v>
      </c>
      <c r="B3" s="56" t="s">
        <v>57</v>
      </c>
      <c r="C3" s="56" t="s">
        <v>58</v>
      </c>
      <c r="D3" s="56" t="s">
        <v>59</v>
      </c>
      <c r="E3" s="56" t="s">
        <v>60</v>
      </c>
    </row>
    <row r="4" spans="1:5" ht="20.100000000000001" customHeight="1">
      <c r="A4" s="56"/>
      <c r="B4" s="56"/>
      <c r="C4" s="56"/>
      <c r="D4" s="56"/>
      <c r="E4" s="56"/>
    </row>
    <row r="5" spans="1:5" ht="20.100000000000001" customHeight="1">
      <c r="A5" s="5" t="s">
        <v>61</v>
      </c>
      <c r="B5" s="6">
        <v>1</v>
      </c>
      <c r="C5" s="6"/>
      <c r="D5" s="7"/>
      <c r="E5" s="8"/>
    </row>
    <row r="6" spans="1:5" s="2" customFormat="1" ht="20.100000000000001" customHeight="1">
      <c r="A6" s="9" t="s">
        <v>62</v>
      </c>
      <c r="B6" s="6">
        <v>2</v>
      </c>
      <c r="C6" s="6"/>
      <c r="D6" s="10">
        <v>73</v>
      </c>
      <c r="E6" s="11"/>
    </row>
    <row r="7" spans="1:5" s="2" customFormat="1" ht="20.100000000000001" customHeight="1">
      <c r="A7" s="9" t="s">
        <v>63</v>
      </c>
      <c r="B7" s="6">
        <v>3</v>
      </c>
      <c r="C7" s="6"/>
      <c r="D7" s="10"/>
      <c r="E7" s="11"/>
    </row>
    <row r="8" spans="1:5" s="2" customFormat="1" ht="20.100000000000001" customHeight="1">
      <c r="A8" s="9" t="s">
        <v>64</v>
      </c>
      <c r="B8" s="6">
        <v>4</v>
      </c>
      <c r="C8" s="10" t="s">
        <v>65</v>
      </c>
      <c r="D8" s="10">
        <v>1</v>
      </c>
      <c r="E8" s="11"/>
    </row>
    <row r="9" spans="1:5" s="2" customFormat="1" ht="38.1" customHeight="1">
      <c r="A9" s="9" t="s">
        <v>66</v>
      </c>
      <c r="B9" s="6">
        <v>5</v>
      </c>
      <c r="C9" s="10" t="s">
        <v>117</v>
      </c>
      <c r="D9" s="12"/>
      <c r="E9" s="13"/>
    </row>
    <row r="10" spans="1:5" s="2" customFormat="1" ht="20.100000000000001" customHeight="1">
      <c r="A10" s="5" t="s">
        <v>68</v>
      </c>
      <c r="B10" s="6"/>
      <c r="C10" s="14"/>
      <c r="D10" s="15">
        <f>D11+D12</f>
        <v>0</v>
      </c>
      <c r="E10" s="13"/>
    </row>
    <row r="11" spans="1:5" s="2" customFormat="1" ht="51" customHeight="1">
      <c r="A11" s="9" t="s">
        <v>69</v>
      </c>
      <c r="B11" s="6">
        <v>6</v>
      </c>
      <c r="C11" s="10" t="s">
        <v>70</v>
      </c>
      <c r="D11" s="10"/>
      <c r="E11" s="13"/>
    </row>
    <row r="12" spans="1:5" s="2" customFormat="1" ht="38.1" customHeight="1">
      <c r="A12" s="9" t="s">
        <v>71</v>
      </c>
      <c r="B12" s="6">
        <v>7</v>
      </c>
      <c r="C12" s="10" t="s">
        <v>72</v>
      </c>
      <c r="D12" s="10"/>
      <c r="E12" s="13"/>
    </row>
    <row r="13" spans="1:5" s="2" customFormat="1" ht="20.100000000000001" customHeight="1">
      <c r="A13" s="5" t="s">
        <v>73</v>
      </c>
      <c r="B13" s="6"/>
      <c r="C13" s="15"/>
      <c r="D13" s="16">
        <f>(D14+D15+D16+D17+D18+D19)</f>
        <v>115283</v>
      </c>
      <c r="E13" s="11"/>
    </row>
    <row r="14" spans="1:5" s="2" customFormat="1" ht="54.95" customHeight="1">
      <c r="A14" s="9" t="s">
        <v>74</v>
      </c>
      <c r="B14" s="6">
        <v>8</v>
      </c>
      <c r="C14" s="10" t="s">
        <v>118</v>
      </c>
      <c r="D14" s="10">
        <v>49500</v>
      </c>
      <c r="E14" s="11"/>
    </row>
    <row r="15" spans="1:5" s="2" customFormat="1" ht="66" customHeight="1">
      <c r="A15" s="9" t="s">
        <v>76</v>
      </c>
      <c r="B15" s="6">
        <v>9</v>
      </c>
      <c r="C15" s="10" t="s">
        <v>77</v>
      </c>
      <c r="D15" s="10">
        <v>24000</v>
      </c>
      <c r="E15" s="11"/>
    </row>
    <row r="16" spans="1:5" s="2" customFormat="1" ht="51" customHeight="1">
      <c r="A16" s="9" t="s">
        <v>78</v>
      </c>
      <c r="B16" s="6">
        <v>10</v>
      </c>
      <c r="C16" s="10" t="s">
        <v>119</v>
      </c>
      <c r="D16" s="10">
        <v>38583</v>
      </c>
      <c r="E16" s="11"/>
    </row>
    <row r="17" spans="1:6" s="2" customFormat="1" ht="38.1" customHeight="1">
      <c r="A17" s="9" t="s">
        <v>80</v>
      </c>
      <c r="B17" s="6">
        <v>11</v>
      </c>
      <c r="C17" s="10" t="s">
        <v>120</v>
      </c>
      <c r="D17" s="10">
        <v>2700</v>
      </c>
      <c r="E17" s="11"/>
    </row>
    <row r="18" spans="1:6" s="2" customFormat="1" ht="38.1" customHeight="1">
      <c r="A18" s="9" t="s">
        <v>82</v>
      </c>
      <c r="B18" s="6">
        <v>12</v>
      </c>
      <c r="C18" s="10" t="s">
        <v>83</v>
      </c>
      <c r="D18" s="10">
        <v>0</v>
      </c>
      <c r="E18" s="11"/>
    </row>
    <row r="19" spans="1:6" s="2" customFormat="1" ht="38.1" customHeight="1">
      <c r="A19" s="9" t="s">
        <v>84</v>
      </c>
      <c r="B19" s="6">
        <v>13</v>
      </c>
      <c r="C19" s="10" t="s">
        <v>121</v>
      </c>
      <c r="D19" s="10">
        <v>500</v>
      </c>
      <c r="E19" s="11"/>
    </row>
    <row r="20" spans="1:6" s="2" customFormat="1" ht="20.100000000000001" customHeight="1">
      <c r="A20" s="5" t="s">
        <v>86</v>
      </c>
      <c r="B20" s="6"/>
      <c r="C20" s="14"/>
      <c r="D20" s="14">
        <f>D21+D22+D23+D24+D25+D26+D27</f>
        <v>15764</v>
      </c>
      <c r="E20" s="11"/>
    </row>
    <row r="21" spans="1:6" s="2" customFormat="1" ht="38.1" customHeight="1">
      <c r="A21" s="9" t="s">
        <v>87</v>
      </c>
      <c r="B21" s="6">
        <v>14</v>
      </c>
      <c r="C21" s="10" t="s">
        <v>122</v>
      </c>
      <c r="D21" s="10">
        <v>4672</v>
      </c>
      <c r="E21" s="11"/>
    </row>
    <row r="22" spans="1:6" ht="38.1" customHeight="1">
      <c r="A22" s="9" t="s">
        <v>89</v>
      </c>
      <c r="B22" s="6">
        <v>15</v>
      </c>
      <c r="C22" s="10" t="s">
        <v>123</v>
      </c>
      <c r="D22" s="10">
        <v>152</v>
      </c>
      <c r="E22" s="11"/>
      <c r="F22" s="2"/>
    </row>
    <row r="23" spans="1:6" ht="38.1" customHeight="1">
      <c r="A23" s="9" t="s">
        <v>91</v>
      </c>
      <c r="B23" s="6">
        <v>16</v>
      </c>
      <c r="C23" s="10" t="s">
        <v>92</v>
      </c>
      <c r="D23" s="10">
        <v>5600</v>
      </c>
      <c r="E23" s="11"/>
      <c r="F23" s="2"/>
    </row>
    <row r="24" spans="1:6" ht="38.1" customHeight="1">
      <c r="A24" s="9" t="s">
        <v>93</v>
      </c>
      <c r="B24" s="6">
        <v>17</v>
      </c>
      <c r="C24" s="10" t="s">
        <v>124</v>
      </c>
      <c r="D24" s="10">
        <v>4380</v>
      </c>
      <c r="E24" s="11"/>
      <c r="F24" s="2"/>
    </row>
    <row r="25" spans="1:6" ht="38.1" customHeight="1">
      <c r="A25" s="9" t="s">
        <v>95</v>
      </c>
      <c r="B25" s="6">
        <v>18</v>
      </c>
      <c r="C25" s="10"/>
      <c r="D25" s="10">
        <v>0</v>
      </c>
      <c r="E25" s="11"/>
      <c r="F25" s="2"/>
    </row>
    <row r="26" spans="1:6" ht="51.95" customHeight="1">
      <c r="A26" s="9" t="s">
        <v>96</v>
      </c>
      <c r="B26" s="6">
        <v>19</v>
      </c>
      <c r="C26" s="10" t="s">
        <v>97</v>
      </c>
      <c r="D26" s="10">
        <v>800</v>
      </c>
      <c r="E26" s="11"/>
      <c r="F26" s="2"/>
    </row>
    <row r="27" spans="1:6" ht="38.1" customHeight="1">
      <c r="A27" s="9" t="s">
        <v>98</v>
      </c>
      <c r="B27" s="6">
        <v>20</v>
      </c>
      <c r="C27" s="10" t="s">
        <v>125</v>
      </c>
      <c r="D27" s="10">
        <v>160</v>
      </c>
      <c r="E27" s="11"/>
      <c r="F27" s="2"/>
    </row>
    <row r="28" spans="1:6" s="2" customFormat="1" ht="20.100000000000001" customHeight="1">
      <c r="A28" s="5" t="s">
        <v>100</v>
      </c>
      <c r="B28" s="6"/>
      <c r="C28" s="15"/>
      <c r="D28" s="14">
        <f>D29+D30</f>
        <v>7650</v>
      </c>
      <c r="E28" s="11"/>
    </row>
    <row r="29" spans="1:6" ht="38.1" customHeight="1">
      <c r="A29" s="9" t="s">
        <v>101</v>
      </c>
      <c r="B29" s="6">
        <v>21</v>
      </c>
      <c r="C29" s="10" t="s">
        <v>126</v>
      </c>
      <c r="D29" s="10">
        <v>5460</v>
      </c>
      <c r="E29" s="11"/>
      <c r="F29" s="2"/>
    </row>
    <row r="30" spans="1:6" ht="38.1" customHeight="1">
      <c r="A30" s="9" t="s">
        <v>103</v>
      </c>
      <c r="B30" s="6">
        <v>22</v>
      </c>
      <c r="C30" s="10" t="s">
        <v>127</v>
      </c>
      <c r="D30" s="10">
        <v>2190</v>
      </c>
      <c r="E30" s="11"/>
      <c r="F30" s="2"/>
    </row>
    <row r="31" spans="1:6" ht="20.100000000000001" customHeight="1">
      <c r="A31" s="5" t="s">
        <v>105</v>
      </c>
      <c r="B31" s="15"/>
      <c r="C31" s="15" t="s">
        <v>106</v>
      </c>
      <c r="D31" s="16"/>
      <c r="E31" s="11"/>
      <c r="F31" s="2"/>
    </row>
    <row r="32" spans="1:6" ht="20.100000000000001" customHeight="1">
      <c r="A32" s="5" t="s">
        <v>107</v>
      </c>
      <c r="B32" s="6"/>
      <c r="C32" s="6"/>
      <c r="D32" s="14">
        <f>D33+D34</f>
        <v>0</v>
      </c>
      <c r="E32" s="11"/>
      <c r="F32" s="2"/>
    </row>
    <row r="33" spans="1:6" ht="38.1" customHeight="1">
      <c r="A33" s="9" t="s">
        <v>108</v>
      </c>
      <c r="B33" s="6">
        <v>23</v>
      </c>
      <c r="C33" s="54" t="s">
        <v>109</v>
      </c>
      <c r="D33" s="10"/>
      <c r="E33" s="11"/>
      <c r="F33" s="2"/>
    </row>
    <row r="34" spans="1:6" ht="38.1" customHeight="1">
      <c r="A34" s="9" t="s">
        <v>110</v>
      </c>
      <c r="B34" s="6">
        <v>24</v>
      </c>
      <c r="C34" s="55"/>
      <c r="D34" s="10"/>
      <c r="E34" s="11"/>
      <c r="F34" s="2"/>
    </row>
    <row r="35" spans="1:6" ht="60.95" customHeight="1">
      <c r="A35" s="5" t="s">
        <v>111</v>
      </c>
      <c r="B35" s="15"/>
      <c r="C35" s="10" t="s">
        <v>112</v>
      </c>
      <c r="D35" s="16">
        <f>D31*0.25*0.2</f>
        <v>0</v>
      </c>
      <c r="E35" s="11"/>
      <c r="F35" s="2"/>
    </row>
    <row r="36" spans="1:6" s="2" customFormat="1" ht="20.100000000000001" customHeight="1">
      <c r="A36" s="5" t="s">
        <v>113</v>
      </c>
      <c r="B36" s="6"/>
      <c r="C36" s="10"/>
      <c r="D36" s="16">
        <f>D35+D31+D32+D28+D20+D13+D10</f>
        <v>138697</v>
      </c>
      <c r="E36" s="11"/>
    </row>
    <row r="37" spans="1:6" s="2" customFormat="1" ht="26.1" customHeight="1">
      <c r="A37" s="5" t="s">
        <v>114</v>
      </c>
      <c r="B37" s="6"/>
      <c r="C37" s="15"/>
      <c r="D37" s="16">
        <f>D36/D6</f>
        <v>1899.958904109589</v>
      </c>
      <c r="E37" s="11"/>
    </row>
    <row r="38" spans="1:6" ht="20.100000000000001" customHeight="1">
      <c r="A38" s="57"/>
      <c r="B38" s="57"/>
      <c r="C38" s="57"/>
      <c r="D38" s="57"/>
    </row>
    <row r="39" spans="1:6">
      <c r="A39" s="57"/>
      <c r="B39" s="57"/>
      <c r="C39" s="57"/>
      <c r="D39" s="57"/>
    </row>
    <row r="40" spans="1:6">
      <c r="A40" s="17"/>
    </row>
  </sheetData>
  <mergeCells count="9">
    <mergeCell ref="C33:C34"/>
    <mergeCell ref="D3:D4"/>
    <mergeCell ref="E3:E4"/>
    <mergeCell ref="A38:D39"/>
    <mergeCell ref="A1:E1"/>
    <mergeCell ref="A2:C2"/>
    <mergeCell ref="A3:A4"/>
    <mergeCell ref="B3:B4"/>
    <mergeCell ref="C3:C4"/>
  </mergeCells>
  <phoneticPr fontId="13"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dimension ref="A1:F40"/>
  <sheetViews>
    <sheetView tabSelected="1" workbookViewId="0">
      <selection activeCell="C11" sqref="C11:C16"/>
    </sheetView>
  </sheetViews>
  <sheetFormatPr defaultColWidth="10" defaultRowHeight="14.25"/>
  <cols>
    <col min="1" max="1" width="25.25" style="1" customWidth="1"/>
    <col min="2" max="2" width="6.125" style="3" customWidth="1"/>
    <col min="3" max="3" width="40.625" style="4" customWidth="1"/>
    <col min="4" max="4" width="14" style="3" customWidth="1"/>
    <col min="5" max="5" width="11.375" style="1" hidden="1" customWidth="1"/>
    <col min="6" max="6" width="17.375" style="1" customWidth="1"/>
    <col min="7" max="16384" width="10" style="1"/>
  </cols>
  <sheetData>
    <row r="1" spans="1:5" ht="25.5" customHeight="1">
      <c r="A1" s="58" t="s">
        <v>128</v>
      </c>
      <c r="B1" s="58"/>
      <c r="C1" s="58"/>
      <c r="D1" s="58"/>
      <c r="E1" s="58"/>
    </row>
    <row r="2" spans="1:5" ht="24" customHeight="1">
      <c r="A2" s="61" t="s">
        <v>129</v>
      </c>
      <c r="B2" s="61"/>
      <c r="C2" s="61"/>
      <c r="D2" s="61"/>
    </row>
    <row r="3" spans="1:5" ht="20.100000000000001" customHeight="1">
      <c r="A3" s="56" t="s">
        <v>56</v>
      </c>
      <c r="B3" s="56" t="s">
        <v>57</v>
      </c>
      <c r="C3" s="56" t="s">
        <v>58</v>
      </c>
      <c r="D3" s="56" t="s">
        <v>59</v>
      </c>
      <c r="E3" s="56" t="s">
        <v>60</v>
      </c>
    </row>
    <row r="4" spans="1:5" ht="20.100000000000001" customHeight="1">
      <c r="A4" s="56"/>
      <c r="B4" s="56"/>
      <c r="C4" s="56"/>
      <c r="D4" s="56"/>
      <c r="E4" s="56"/>
    </row>
    <row r="5" spans="1:5" ht="20.100000000000001" customHeight="1">
      <c r="A5" s="5" t="s">
        <v>61</v>
      </c>
      <c r="B5" s="6">
        <v>1</v>
      </c>
      <c r="C5" s="6"/>
      <c r="D5" s="7"/>
      <c r="E5" s="8"/>
    </row>
    <row r="6" spans="1:5" s="2" customFormat="1" ht="20.100000000000001" customHeight="1">
      <c r="A6" s="9" t="s">
        <v>62</v>
      </c>
      <c r="B6" s="6">
        <v>2</v>
      </c>
      <c r="C6" s="6"/>
      <c r="D6" s="10">
        <v>28</v>
      </c>
      <c r="E6" s="11"/>
    </row>
    <row r="7" spans="1:5" s="2" customFormat="1" ht="20.100000000000001" customHeight="1">
      <c r="A7" s="9" t="s">
        <v>63</v>
      </c>
      <c r="B7" s="6">
        <v>3</v>
      </c>
      <c r="C7" s="6"/>
      <c r="D7" s="10"/>
      <c r="E7" s="11"/>
    </row>
    <row r="8" spans="1:5" s="2" customFormat="1" ht="20.100000000000001" customHeight="1">
      <c r="A8" s="9" t="s">
        <v>64</v>
      </c>
      <c r="B8" s="6">
        <v>4</v>
      </c>
      <c r="C8" s="10" t="s">
        <v>65</v>
      </c>
      <c r="D8" s="10">
        <v>1</v>
      </c>
      <c r="E8" s="11"/>
    </row>
    <row r="9" spans="1:5" s="2" customFormat="1" ht="38.1" customHeight="1">
      <c r="A9" s="9" t="s">
        <v>66</v>
      </c>
      <c r="B9" s="6">
        <v>5</v>
      </c>
      <c r="C9" s="10" t="s">
        <v>117</v>
      </c>
      <c r="D9" s="12"/>
      <c r="E9" s="13"/>
    </row>
    <row r="10" spans="1:5" s="2" customFormat="1" ht="20.100000000000001" customHeight="1">
      <c r="A10" s="5" t="s">
        <v>68</v>
      </c>
      <c r="B10" s="6"/>
      <c r="C10" s="14"/>
      <c r="D10" s="15">
        <f>D11+D12</f>
        <v>0</v>
      </c>
      <c r="E10" s="13"/>
    </row>
    <row r="11" spans="1:5" s="2" customFormat="1" ht="51" customHeight="1">
      <c r="A11" s="9" t="s">
        <v>69</v>
      </c>
      <c r="B11" s="6">
        <v>6</v>
      </c>
      <c r="C11" s="10" t="s">
        <v>70</v>
      </c>
      <c r="D11" s="10"/>
      <c r="E11" s="13"/>
    </row>
    <row r="12" spans="1:5" s="2" customFormat="1" ht="38.1" customHeight="1">
      <c r="A12" s="9" t="s">
        <v>71</v>
      </c>
      <c r="B12" s="6">
        <v>7</v>
      </c>
      <c r="C12" s="10" t="s">
        <v>72</v>
      </c>
      <c r="D12" s="10"/>
      <c r="E12" s="13"/>
    </row>
    <row r="13" spans="1:5" s="2" customFormat="1" ht="20.100000000000001" customHeight="1">
      <c r="A13" s="5" t="s">
        <v>73</v>
      </c>
      <c r="B13" s="6"/>
      <c r="C13" s="15"/>
      <c r="D13" s="16">
        <f>(D14+D15+D16+D17+D18+D19)</f>
        <v>115283</v>
      </c>
      <c r="E13" s="11"/>
    </row>
    <row r="14" spans="1:5" s="2" customFormat="1" ht="54.95" customHeight="1">
      <c r="A14" s="9" t="s">
        <v>74</v>
      </c>
      <c r="B14" s="6">
        <v>8</v>
      </c>
      <c r="C14" s="10" t="s">
        <v>118</v>
      </c>
      <c r="D14" s="10">
        <v>49500</v>
      </c>
      <c r="E14" s="11"/>
    </row>
    <row r="15" spans="1:5" s="2" customFormat="1" ht="66" customHeight="1">
      <c r="A15" s="9" t="s">
        <v>76</v>
      </c>
      <c r="B15" s="6">
        <v>9</v>
      </c>
      <c r="C15" s="10" t="s">
        <v>77</v>
      </c>
      <c r="D15" s="10">
        <v>24000</v>
      </c>
      <c r="E15" s="11"/>
    </row>
    <row r="16" spans="1:5" s="2" customFormat="1" ht="51" customHeight="1">
      <c r="A16" s="9" t="s">
        <v>78</v>
      </c>
      <c r="B16" s="6">
        <v>10</v>
      </c>
      <c r="C16" s="10" t="s">
        <v>119</v>
      </c>
      <c r="D16" s="10">
        <v>38583</v>
      </c>
      <c r="E16" s="11"/>
    </row>
    <row r="17" spans="1:6" s="2" customFormat="1" ht="38.1" customHeight="1">
      <c r="A17" s="9" t="s">
        <v>80</v>
      </c>
      <c r="B17" s="6">
        <v>11</v>
      </c>
      <c r="C17" s="10" t="s">
        <v>120</v>
      </c>
      <c r="D17" s="10">
        <v>2700</v>
      </c>
      <c r="E17" s="11"/>
    </row>
    <row r="18" spans="1:6" s="2" customFormat="1" ht="38.1" customHeight="1">
      <c r="A18" s="9" t="s">
        <v>82</v>
      </c>
      <c r="B18" s="6">
        <v>12</v>
      </c>
      <c r="C18" s="10" t="s">
        <v>83</v>
      </c>
      <c r="D18" s="10">
        <v>0</v>
      </c>
      <c r="E18" s="11"/>
    </row>
    <row r="19" spans="1:6" s="2" customFormat="1" ht="38.1" customHeight="1">
      <c r="A19" s="9" t="s">
        <v>84</v>
      </c>
      <c r="B19" s="6">
        <v>13</v>
      </c>
      <c r="C19" s="10" t="s">
        <v>121</v>
      </c>
      <c r="D19" s="10">
        <v>500</v>
      </c>
      <c r="E19" s="11"/>
    </row>
    <row r="20" spans="1:6" s="2" customFormat="1" ht="20.100000000000001" customHeight="1">
      <c r="A20" s="5" t="s">
        <v>86</v>
      </c>
      <c r="B20" s="6"/>
      <c r="C20" s="14"/>
      <c r="D20" s="14">
        <f>D21+D22+D23+D24+D25+D26+D27</f>
        <v>8925</v>
      </c>
      <c r="E20" s="11"/>
    </row>
    <row r="21" spans="1:6" s="2" customFormat="1" ht="38.1" customHeight="1">
      <c r="A21" s="9" t="s">
        <v>87</v>
      </c>
      <c r="B21" s="6">
        <v>14</v>
      </c>
      <c r="C21" s="10" t="s">
        <v>130</v>
      </c>
      <c r="D21" s="10">
        <v>1307</v>
      </c>
      <c r="E21" s="11"/>
    </row>
    <row r="22" spans="1:6" ht="38.1" customHeight="1">
      <c r="A22" s="9" t="s">
        <v>89</v>
      </c>
      <c r="B22" s="6">
        <v>15</v>
      </c>
      <c r="C22" s="10" t="s">
        <v>123</v>
      </c>
      <c r="D22" s="10">
        <v>152</v>
      </c>
      <c r="E22" s="11"/>
      <c r="F22" s="2"/>
    </row>
    <row r="23" spans="1:6" ht="38.1" customHeight="1">
      <c r="A23" s="9" t="s">
        <v>91</v>
      </c>
      <c r="B23" s="6">
        <v>16</v>
      </c>
      <c r="C23" s="10" t="s">
        <v>92</v>
      </c>
      <c r="D23" s="10">
        <v>5600</v>
      </c>
      <c r="E23" s="11"/>
      <c r="F23" s="2"/>
    </row>
    <row r="24" spans="1:6" ht="38.1" customHeight="1">
      <c r="A24" s="9" t="s">
        <v>93</v>
      </c>
      <c r="B24" s="6">
        <v>17</v>
      </c>
      <c r="C24" s="10" t="s">
        <v>131</v>
      </c>
      <c r="D24" s="10">
        <v>1680</v>
      </c>
      <c r="E24" s="11"/>
      <c r="F24" s="2"/>
    </row>
    <row r="25" spans="1:6" ht="38.1" customHeight="1">
      <c r="A25" s="9" t="s">
        <v>95</v>
      </c>
      <c r="B25" s="6">
        <v>18</v>
      </c>
      <c r="C25" s="10"/>
      <c r="D25" s="10">
        <v>0</v>
      </c>
      <c r="E25" s="11"/>
      <c r="F25" s="2"/>
    </row>
    <row r="26" spans="1:6" ht="51.95" customHeight="1">
      <c r="A26" s="9" t="s">
        <v>96</v>
      </c>
      <c r="B26" s="6">
        <v>19</v>
      </c>
      <c r="C26" s="10" t="s">
        <v>132</v>
      </c>
      <c r="D26" s="10">
        <v>106</v>
      </c>
      <c r="E26" s="11"/>
      <c r="F26" s="2"/>
    </row>
    <row r="27" spans="1:6" ht="38.1" customHeight="1">
      <c r="A27" s="9" t="s">
        <v>98</v>
      </c>
      <c r="B27" s="6">
        <v>20</v>
      </c>
      <c r="C27" s="10" t="s">
        <v>133</v>
      </c>
      <c r="D27" s="10">
        <v>80</v>
      </c>
      <c r="E27" s="11"/>
      <c r="F27" s="2"/>
    </row>
    <row r="28" spans="1:6" s="2" customFormat="1" ht="20.100000000000001" customHeight="1">
      <c r="A28" s="5" t="s">
        <v>100</v>
      </c>
      <c r="B28" s="6"/>
      <c r="C28" s="15"/>
      <c r="D28" s="14">
        <f>D29+D30</f>
        <v>5840</v>
      </c>
      <c r="E28" s="11"/>
    </row>
    <row r="29" spans="1:6" ht="38.1" customHeight="1">
      <c r="A29" s="9" t="s">
        <v>101</v>
      </c>
      <c r="B29" s="6">
        <v>21</v>
      </c>
      <c r="C29" s="10" t="s">
        <v>134</v>
      </c>
      <c r="D29" s="10">
        <v>5000</v>
      </c>
      <c r="E29" s="11"/>
      <c r="F29" s="2"/>
    </row>
    <row r="30" spans="1:6" ht="38.1" customHeight="1">
      <c r="A30" s="9" t="s">
        <v>103</v>
      </c>
      <c r="B30" s="6">
        <v>22</v>
      </c>
      <c r="C30" s="10" t="s">
        <v>135</v>
      </c>
      <c r="D30" s="10">
        <v>840</v>
      </c>
      <c r="E30" s="11"/>
      <c r="F30" s="2"/>
    </row>
    <row r="31" spans="1:6" ht="20.100000000000001" customHeight="1">
      <c r="A31" s="5" t="s">
        <v>105</v>
      </c>
      <c r="B31" s="15"/>
      <c r="C31" s="15" t="s">
        <v>106</v>
      </c>
      <c r="D31" s="16"/>
      <c r="E31" s="11"/>
      <c r="F31" s="2"/>
    </row>
    <row r="32" spans="1:6" ht="20.100000000000001" customHeight="1">
      <c r="A32" s="5" t="s">
        <v>107</v>
      </c>
      <c r="B32" s="6"/>
      <c r="C32" s="6"/>
      <c r="D32" s="14">
        <f>D33+D34</f>
        <v>0</v>
      </c>
      <c r="E32" s="11"/>
      <c r="F32" s="2"/>
    </row>
    <row r="33" spans="1:6" ht="38.1" customHeight="1">
      <c r="A33" s="9" t="s">
        <v>108</v>
      </c>
      <c r="B33" s="6">
        <v>23</v>
      </c>
      <c r="C33" s="54" t="s">
        <v>109</v>
      </c>
      <c r="D33" s="10"/>
      <c r="E33" s="11"/>
      <c r="F33" s="2"/>
    </row>
    <row r="34" spans="1:6" ht="38.1" customHeight="1">
      <c r="A34" s="9" t="s">
        <v>110</v>
      </c>
      <c r="B34" s="6">
        <v>24</v>
      </c>
      <c r="C34" s="55"/>
      <c r="D34" s="10"/>
      <c r="E34" s="11"/>
      <c r="F34" s="2"/>
    </row>
    <row r="35" spans="1:6" ht="60.95" customHeight="1">
      <c r="A35" s="5" t="s">
        <v>111</v>
      </c>
      <c r="B35" s="15"/>
      <c r="C35" s="10" t="s">
        <v>112</v>
      </c>
      <c r="D35" s="16">
        <f>D31*0.25*0.2</f>
        <v>0</v>
      </c>
      <c r="E35" s="11"/>
      <c r="F35" s="2"/>
    </row>
    <row r="36" spans="1:6" s="2" customFormat="1" ht="20.100000000000001" customHeight="1">
      <c r="A36" s="5" t="s">
        <v>113</v>
      </c>
      <c r="B36" s="6"/>
      <c r="C36" s="10"/>
      <c r="D36" s="16">
        <f>D35+D31+D32+D28+D20+D13+D10</f>
        <v>130048</v>
      </c>
      <c r="E36" s="11"/>
    </row>
    <row r="37" spans="1:6" s="2" customFormat="1" ht="26.1" customHeight="1">
      <c r="A37" s="5" t="s">
        <v>114</v>
      </c>
      <c r="B37" s="6"/>
      <c r="C37" s="15"/>
      <c r="D37" s="16">
        <f>D36/D6</f>
        <v>4644.5714285714284</v>
      </c>
      <c r="E37" s="11"/>
    </row>
    <row r="38" spans="1:6" ht="20.100000000000001" customHeight="1">
      <c r="A38" s="57"/>
      <c r="B38" s="57"/>
      <c r="C38" s="57"/>
      <c r="D38" s="57"/>
    </row>
    <row r="39" spans="1:6">
      <c r="A39" s="57"/>
      <c r="B39" s="57"/>
      <c r="C39" s="57"/>
      <c r="D39" s="57"/>
    </row>
    <row r="40" spans="1:6">
      <c r="A40" s="17"/>
    </row>
  </sheetData>
  <mergeCells count="9">
    <mergeCell ref="C33:C34"/>
    <mergeCell ref="D3:D4"/>
    <mergeCell ref="E3:E4"/>
    <mergeCell ref="A38:D39"/>
    <mergeCell ref="A1:E1"/>
    <mergeCell ref="A2:D2"/>
    <mergeCell ref="A3:A4"/>
    <mergeCell ref="B3:B4"/>
    <mergeCell ref="C3:C4"/>
  </mergeCells>
  <phoneticPr fontId="13"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场地占用费测算</vt:lpstr>
      <vt:lpstr>地下车库车位租赁费测算</vt:lpstr>
      <vt:lpstr>地下车库停车服务费测算汇总</vt:lpstr>
      <vt:lpstr>1金沙绿景苑小区</vt:lpstr>
      <vt:lpstr>2印象</vt:lpstr>
      <vt:lpstr>3中和名都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彭亮</dc:creator>
  <cp:lastModifiedBy>Administrator</cp:lastModifiedBy>
  <dcterms:created xsi:type="dcterms:W3CDTF">2023-05-07T10:24:00Z</dcterms:created>
  <dcterms:modified xsi:type="dcterms:W3CDTF">2023-09-21T11:26:34Z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985E53189A4D43469A03D97A75B1FF47_11</vt:lpwstr>
  </property>
  <property fmtid="{D5CDD505-2E9C-101B-9397-08002B2CF9AE}" pid="3" name="KSOProductBuildVer">
    <vt:lpwstr>2052-11.1.0.14309</vt:lpwstr>
  </property>
</Properties>
</file>